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mc:AlternateContent xmlns:mc="http://schemas.openxmlformats.org/markup-compatibility/2006">
    <mc:Choice Requires="x15">
      <x15ac:absPath xmlns:x15ac="http://schemas.microsoft.com/office/spreadsheetml/2010/11/ac" url="\\Jb-nas01\05国際\国際\web English Contents\as at 150814\Original原稿\Evaluation\"/>
    </mc:Choice>
  </mc:AlternateContent>
  <bookViews>
    <workbookView xWindow="0" yWindow="0" windowWidth="11835" windowHeight="4785" tabRatio="906"/>
  </bookViews>
  <sheets>
    <sheet name="Instruction" sheetId="33" r:id="rId1"/>
    <sheet name="Basic Point" sheetId="38" r:id="rId2"/>
    <sheet name="Field of Accreditation" sheetId="44" state="hidden" r:id="rId3"/>
    <sheet name="Evaluation Committee" sheetId="45" state="hidden" r:id="rId4"/>
    <sheet name="前回審査種類" sheetId="46" state="hidden" r:id="rId5"/>
    <sheet name="Behavioral Record" sheetId="40" r:id="rId6"/>
    <sheet name="Ex.Item&amp;Result_Pre.Ex." sheetId="39" state="hidden" r:id="rId7"/>
    <sheet name="1. PRR (at Exit Meeting)" sheetId="25" r:id="rId8"/>
    <sheet name="1. Evaluation Result &amp; Remarks" sheetId="26" r:id="rId9"/>
    <sheet name="2. 1st Evaluation Report" sheetId="12" r:id="rId10"/>
    <sheet name="2. Evaluation Result &amp; Remarks" sheetId="23" r:id="rId11"/>
    <sheet name="3. 2nd Evaluation Report" sheetId="19" r:id="rId12"/>
    <sheet name="3. Evaluation Result &amp; Remarks" sheetId="18" r:id="rId13"/>
    <sheet name="4. Evaluation Report by Field" sheetId="20" r:id="rId14"/>
    <sheet name="4. Evaluation &amp; Remarks" sheetId="35" r:id="rId15"/>
    <sheet name="5. Final Evaluationn Report" sheetId="21" r:id="rId16"/>
    <sheet name="5. Evaluation Result &amp; Remarks" sheetId="37" r:id="rId17"/>
  </sheets>
  <externalReferences>
    <externalReference r:id="rId18"/>
  </externalReferences>
  <definedNames>
    <definedName name="_xlnm._FilterDatabase" localSheetId="8" hidden="1">'1. Evaluation Result &amp; Remarks'!$A$3:$F$40</definedName>
    <definedName name="_xlnm._FilterDatabase" localSheetId="10" hidden="1">'2. Evaluation Result &amp; Remarks'!$B$3:$G$40</definedName>
    <definedName name="_xlnm._FilterDatabase" localSheetId="12" hidden="1">'3. Evaluation Result &amp; Remarks'!$B$3:$H$40</definedName>
    <definedName name="_xlnm._FilterDatabase" localSheetId="14" hidden="1">'4. Evaluation &amp; Remarks'!$B$3:$I$40</definedName>
    <definedName name="_xlnm._FilterDatabase" localSheetId="16" hidden="1">'5. Evaluation Result &amp; Remarks'!$B$3:$J$40</definedName>
    <definedName name="_xlnm.Print_Area" localSheetId="8">'1. Evaluation Result &amp; Remarks'!$A$3:$F$40</definedName>
    <definedName name="_xlnm.Print_Area" localSheetId="9">'2. 1st Evaluation Report'!$B$1:$F$50</definedName>
    <definedName name="_xlnm.Print_Area" localSheetId="10">'2. Evaluation Result &amp; Remarks'!$B$1:$G$40</definedName>
    <definedName name="_xlnm.Print_Area" localSheetId="11">'3. 2nd Evaluation Report'!$B$1:$F$64</definedName>
    <definedName name="_xlnm.Print_Area" localSheetId="12">'3. Evaluation Result &amp; Remarks'!$B$1:$H$40</definedName>
    <definedName name="_xlnm.Print_Area" localSheetId="14">'4. Evaluation &amp; Remarks'!$B$1:$I$40</definedName>
    <definedName name="_xlnm.Print_Area" localSheetId="13">'4. Evaluation Report by Field'!$B$1:$F$84</definedName>
    <definedName name="_xlnm.Print_Area" localSheetId="16">'5. Evaluation Result &amp; Remarks'!$B$1:$J$40</definedName>
    <definedName name="_xlnm.Print_Area" localSheetId="15">'5. Final Evaluationn Report'!$B$1:$F$107</definedName>
    <definedName name="_xlnm.Print_Area" localSheetId="1">'Basic Point'!$A$1:$E$49</definedName>
    <definedName name="_xlnm.Print_Area" localSheetId="6">'Ex.Item&amp;Result_Pre.Ex.'!$A$1:$L$47</definedName>
    <definedName name="_xlnm.Print_Titles" localSheetId="8">'1. Evaluation Result &amp; Remarks'!$3:$3</definedName>
    <definedName name="_xlnm.Print_Titles" localSheetId="10">'2. Evaluation Result &amp; Remarks'!$3:$3</definedName>
    <definedName name="_xlnm.Print_Titles" localSheetId="12">'3. Evaluation Result &amp; Remarks'!$3:$3</definedName>
    <definedName name="_xlnm.Print_Titles" localSheetId="14">'4. Evaluation &amp; Remarks'!$3:$3</definedName>
    <definedName name="_xlnm.Print_Titles" localSheetId="16">'5. Evaluation Result &amp; Remarks'!$3:$3</definedName>
    <definedName name="エンジニアリング系学士課程" localSheetId="3">'Evaluation Committee'!$A$3:$A$21</definedName>
    <definedName name="エンジニアリング系学士課程" localSheetId="2">'Field of Accreditation'!$A$3:$A$29</definedName>
    <definedName name="エンジニアリング系学士課程">#REF!</definedName>
    <definedName name="建築系学士修士課程" localSheetId="3">'Evaluation Committee'!#REF!</definedName>
    <definedName name="建築系学士修士課程" localSheetId="2">'Field of Accreditation'!$A$27:$A$28</definedName>
    <definedName name="建築系学士修士課程">#REF!</definedName>
    <definedName name="情報専門系学士課程" localSheetId="3">'Evaluation Committee'!#REF!</definedName>
    <definedName name="情報専門系学士課程" localSheetId="2">'Field of Accreditation'!$A$21:$A$25</definedName>
    <definedName name="情報専門系学士課程">#REF!</definedName>
    <definedName name="分野名" localSheetId="3">'Evaluation Committee'!$A$22:$A$45</definedName>
    <definedName name="分野名" localSheetId="2">'Field of Accreditation'!$A$30:$A$55</definedName>
    <definedName name="分野名">#REF!</definedName>
  </definedNames>
  <calcPr calcId="152511" concurrentCalc="0"/>
</workbook>
</file>

<file path=xl/calcChain.xml><?xml version="1.0" encoding="utf-8"?>
<calcChain xmlns="http://schemas.openxmlformats.org/spreadsheetml/2006/main">
  <c r="E2" i="38" l="1"/>
  <c r="C1" i="18"/>
  <c r="C14" i="19"/>
  <c r="F46" i="12"/>
  <c r="C52" i="21"/>
  <c r="B66" i="21"/>
  <c r="B7" i="25"/>
  <c r="B62" i="20"/>
  <c r="C37" i="12"/>
  <c r="B56" i="19"/>
  <c r="C1" i="35"/>
  <c r="B1" i="12"/>
  <c r="C48" i="20"/>
  <c r="B13" i="25"/>
  <c r="B1" i="20"/>
  <c r="C1" i="23"/>
  <c r="A1" i="25"/>
  <c r="A1" i="26"/>
  <c r="C36" i="12"/>
  <c r="C41" i="19"/>
  <c r="C1" i="37"/>
  <c r="C42" i="19"/>
  <c r="B1" i="19"/>
  <c r="B12" i="25"/>
  <c r="C49" i="20"/>
  <c r="B44" i="12"/>
  <c r="A16" i="25"/>
  <c r="B1" i="21"/>
  <c r="B8" i="25"/>
  <c r="C53" i="21"/>
  <c r="C15" i="12"/>
  <c r="C37" i="19"/>
  <c r="C38" i="19"/>
  <c r="C15" i="19"/>
  <c r="C18" i="20"/>
  <c r="D9" i="35"/>
  <c r="E13" i="18"/>
  <c r="E14" i="18"/>
  <c r="F12" i="20"/>
  <c r="E12" i="20"/>
  <c r="D12" i="20"/>
  <c r="F48" i="12"/>
  <c r="B49" i="12"/>
  <c r="F12" i="21"/>
  <c r="E12" i="21"/>
  <c r="D12" i="21"/>
  <c r="D71" i="20"/>
  <c r="F64" i="20"/>
  <c r="B67" i="20"/>
  <c r="B8" i="21"/>
  <c r="B8" i="20"/>
  <c r="C45" i="20"/>
  <c r="B44" i="19"/>
  <c r="B72" i="21"/>
  <c r="D27" i="20"/>
  <c r="B28" i="12"/>
  <c r="D20" i="19"/>
  <c r="D24" i="12"/>
  <c r="E29" i="12"/>
  <c r="F30" i="21"/>
  <c r="D23" i="12"/>
  <c r="C21" i="19"/>
  <c r="E34" i="19"/>
  <c r="B23" i="21"/>
  <c r="D22" i="21"/>
  <c r="D25" i="12"/>
  <c r="D34" i="12"/>
  <c r="F23" i="19"/>
  <c r="C22" i="20"/>
  <c r="B9" i="25"/>
  <c r="E25" i="19"/>
  <c r="F28" i="21"/>
  <c r="B28" i="19"/>
  <c r="E27" i="21"/>
  <c r="E26" i="20"/>
  <c r="D23" i="20"/>
  <c r="D31" i="20"/>
  <c r="D25" i="19"/>
  <c r="C22" i="12"/>
  <c r="E28" i="21"/>
  <c r="F24" i="21"/>
  <c r="D23" i="19"/>
  <c r="C23" i="19"/>
  <c r="F19" i="12"/>
  <c r="D27" i="19"/>
  <c r="B34" i="19"/>
  <c r="C30" i="21"/>
  <c r="B26" i="21"/>
  <c r="B31" i="20"/>
  <c r="D33" i="19"/>
  <c r="C32" i="21"/>
  <c r="B14" i="25"/>
  <c r="F24" i="12"/>
  <c r="B20" i="12"/>
  <c r="D29" i="12"/>
  <c r="F27" i="20"/>
  <c r="D28" i="20"/>
  <c r="D27" i="12"/>
  <c r="F25" i="21"/>
  <c r="D22" i="19"/>
  <c r="C19" i="12"/>
  <c r="C34" i="12"/>
  <c r="D29" i="19"/>
  <c r="C26" i="12"/>
  <c r="E24" i="20"/>
  <c r="E24" i="21"/>
  <c r="C33" i="19"/>
  <c r="D21" i="19"/>
  <c r="C31" i="21"/>
  <c r="B37" i="20"/>
  <c r="B29" i="19"/>
  <c r="C22" i="21"/>
  <c r="B29" i="12"/>
  <c r="C19" i="19"/>
  <c r="C26" i="21"/>
  <c r="E19" i="19"/>
  <c r="F22" i="12"/>
  <c r="D27" i="21"/>
  <c r="F22" i="19"/>
  <c r="C27" i="19"/>
  <c r="B33" i="19"/>
  <c r="E37" i="20"/>
  <c r="F24" i="20"/>
  <c r="E27" i="19"/>
  <c r="C12" i="12"/>
  <c r="F31" i="20"/>
  <c r="C25" i="21"/>
  <c r="C24" i="21"/>
  <c r="F25" i="19"/>
  <c r="C11" i="12"/>
  <c r="F23" i="21"/>
  <c r="D28" i="12"/>
  <c r="D29" i="21"/>
  <c r="C20" i="19"/>
  <c r="D24" i="19"/>
  <c r="E29" i="20"/>
  <c r="E37" i="21"/>
  <c r="E28" i="12"/>
  <c r="C30" i="20"/>
  <c r="D26" i="21"/>
  <c r="E23" i="20"/>
  <c r="E22" i="12"/>
  <c r="F19" i="19"/>
  <c r="B19" i="19"/>
  <c r="B30" i="20"/>
  <c r="C24" i="12"/>
  <c r="E29" i="21"/>
  <c r="D25" i="20"/>
  <c r="E32" i="20"/>
  <c r="F26" i="21"/>
  <c r="C24" i="19"/>
  <c r="B29" i="21"/>
  <c r="B25" i="19"/>
  <c r="E29" i="19"/>
  <c r="D23" i="21"/>
  <c r="C33" i="12"/>
  <c r="B32" i="21"/>
  <c r="F20" i="12"/>
  <c r="C23" i="20"/>
  <c r="E25" i="12"/>
  <c r="D37" i="21"/>
  <c r="C26" i="19"/>
  <c r="B24" i="19"/>
  <c r="D32" i="20"/>
  <c r="C25" i="19"/>
  <c r="E22" i="20"/>
  <c r="B22" i="21"/>
  <c r="F22" i="21"/>
  <c r="E22" i="21"/>
  <c r="B32" i="20"/>
  <c r="E33" i="12"/>
  <c r="E36" i="20"/>
  <c r="E26" i="21"/>
  <c r="D32" i="21"/>
  <c r="E33" i="19"/>
  <c r="E28" i="20"/>
  <c r="B27" i="12"/>
  <c r="D28" i="19"/>
  <c r="D19" i="19"/>
  <c r="D22" i="20"/>
  <c r="B24" i="20"/>
  <c r="E25" i="21"/>
  <c r="C32" i="20"/>
  <c r="E26" i="19"/>
  <c r="D19" i="12"/>
  <c r="B36" i="20"/>
  <c r="E25" i="20"/>
  <c r="B23" i="19"/>
  <c r="B26" i="20"/>
  <c r="B25" i="12"/>
  <c r="B23" i="12"/>
  <c r="B31" i="21"/>
  <c r="D26" i="20"/>
  <c r="E32" i="21"/>
  <c r="F21" i="19"/>
  <c r="C26" i="20"/>
  <c r="C22" i="19"/>
  <c r="C13" i="12"/>
  <c r="C27" i="20"/>
  <c r="B20" i="19"/>
  <c r="B27" i="21"/>
  <c r="E27" i="12"/>
  <c r="C29" i="21"/>
  <c r="D29" i="20"/>
  <c r="D22" i="12"/>
  <c r="D25" i="21"/>
  <c r="C37" i="21"/>
  <c r="B22" i="19"/>
  <c r="C23" i="21"/>
  <c r="F27" i="21"/>
  <c r="E23" i="12"/>
  <c r="E24" i="12"/>
  <c r="B21" i="12"/>
  <c r="B27" i="20"/>
  <c r="B21" i="19"/>
  <c r="D30" i="21"/>
  <c r="E34" i="12"/>
  <c r="F26" i="20"/>
  <c r="F24" i="19"/>
  <c r="C21" i="12"/>
  <c r="C29" i="12"/>
  <c r="E23" i="21"/>
  <c r="B11" i="25"/>
  <c r="B27" i="19"/>
  <c r="E22" i="19"/>
  <c r="D24" i="21"/>
  <c r="E21" i="19"/>
  <c r="D31" i="21"/>
  <c r="F26" i="19"/>
  <c r="D34" i="19"/>
  <c r="E19" i="12"/>
  <c r="B19" i="12"/>
  <c r="F29" i="21"/>
  <c r="E30" i="20"/>
  <c r="E31" i="21"/>
  <c r="B22" i="12"/>
  <c r="D26" i="19"/>
  <c r="D21" i="12"/>
  <c r="F26" i="12"/>
  <c r="F29" i="20"/>
  <c r="E21" i="12"/>
  <c r="B34" i="12"/>
  <c r="C37" i="20"/>
  <c r="C25" i="20"/>
  <c r="F28" i="20"/>
  <c r="E24" i="19"/>
  <c r="C28" i="19"/>
  <c r="F30" i="20"/>
  <c r="C25" i="12"/>
  <c r="D36" i="20"/>
  <c r="B26" i="12"/>
  <c r="F32" i="20"/>
  <c r="B28" i="20"/>
  <c r="C34" i="19"/>
  <c r="F29" i="19"/>
  <c r="C28" i="21"/>
  <c r="E30" i="21"/>
  <c r="E20" i="19"/>
  <c r="E26" i="12"/>
  <c r="B30" i="21"/>
  <c r="C27" i="12"/>
  <c r="F32" i="21"/>
  <c r="F27" i="19"/>
  <c r="B33" i="12"/>
  <c r="F29" i="12"/>
  <c r="F27" i="12"/>
  <c r="F20" i="19"/>
  <c r="D24" i="20"/>
  <c r="D33" i="12"/>
  <c r="C36" i="21"/>
  <c r="C24" i="20"/>
  <c r="F23" i="20"/>
  <c r="F23" i="12"/>
  <c r="B26" i="19"/>
  <c r="B23" i="20"/>
  <c r="B28" i="21"/>
  <c r="D26" i="12"/>
  <c r="E27" i="20"/>
  <c r="C36" i="20"/>
  <c r="F21" i="12"/>
  <c r="C20" i="12"/>
  <c r="D28" i="21"/>
  <c r="B22" i="20"/>
  <c r="C29" i="20"/>
  <c r="D30" i="20"/>
  <c r="F25" i="20"/>
  <c r="F22" i="20"/>
  <c r="C28" i="12"/>
  <c r="E28" i="19"/>
  <c r="B24" i="21"/>
  <c r="E23" i="19"/>
  <c r="B24" i="12"/>
  <c r="E31" i="20"/>
  <c r="C27" i="21"/>
  <c r="B10" i="25"/>
  <c r="B25" i="20"/>
  <c r="C28" i="20"/>
  <c r="C14" i="12"/>
  <c r="B25" i="21"/>
  <c r="C23" i="12"/>
  <c r="F31" i="21"/>
  <c r="B29" i="20"/>
  <c r="D20" i="12"/>
  <c r="F25" i="12"/>
  <c r="C31" i="20"/>
  <c r="D36" i="21"/>
  <c r="E36" i="21"/>
  <c r="F28" i="12"/>
  <c r="D37" i="20"/>
  <c r="E20" i="12"/>
  <c r="C29" i="19"/>
  <c r="F28" i="19"/>
  <c r="B7" i="19"/>
  <c r="C13" i="19"/>
  <c r="C16" i="20"/>
  <c r="B3" i="12"/>
  <c r="B6" i="12"/>
  <c r="C11" i="19"/>
  <c r="B4" i="12"/>
  <c r="C12" i="19"/>
  <c r="B7" i="12"/>
  <c r="B55" i="21"/>
  <c r="B55" i="20"/>
  <c r="B59" i="21"/>
  <c r="L24" i="37"/>
  <c r="K24" i="35"/>
  <c r="J24" i="18"/>
  <c r="I24" i="23"/>
  <c r="H24" i="26"/>
  <c r="D24" i="37"/>
  <c r="D24" i="35"/>
  <c r="D24" i="18"/>
  <c r="D24" i="23"/>
  <c r="C24" i="26"/>
  <c r="D13" i="37"/>
  <c r="D13" i="35"/>
  <c r="D13" i="18"/>
  <c r="C13" i="26"/>
  <c r="D13" i="23"/>
  <c r="E40" i="37"/>
  <c r="D40" i="37"/>
  <c r="E38" i="37"/>
  <c r="D38" i="37"/>
  <c r="E37" i="37"/>
  <c r="D37" i="37"/>
  <c r="E36" i="37"/>
  <c r="D36" i="37"/>
  <c r="E32" i="37"/>
  <c r="D32" i="37"/>
  <c r="E31" i="37"/>
  <c r="D31" i="37"/>
  <c r="E30" i="37"/>
  <c r="D30" i="37"/>
  <c r="E29" i="37"/>
  <c r="D29" i="37"/>
  <c r="E27" i="37"/>
  <c r="D27" i="37"/>
  <c r="E26" i="37"/>
  <c r="D26" i="37"/>
  <c r="E24" i="37"/>
  <c r="E23" i="37"/>
  <c r="D23" i="37"/>
  <c r="E22" i="37"/>
  <c r="D22" i="37"/>
  <c r="E21" i="37"/>
  <c r="D21" i="37"/>
  <c r="E19" i="37"/>
  <c r="D19" i="37"/>
  <c r="E18" i="37"/>
  <c r="D18" i="37"/>
  <c r="E17" i="37"/>
  <c r="D17" i="37"/>
  <c r="E16" i="37"/>
  <c r="D16" i="37"/>
  <c r="E14" i="37"/>
  <c r="D14" i="37"/>
  <c r="E13" i="37"/>
  <c r="E12" i="37"/>
  <c r="D12" i="37"/>
  <c r="E10" i="37"/>
  <c r="D10" i="37"/>
  <c r="E9" i="37"/>
  <c r="D9" i="37"/>
  <c r="E6" i="37"/>
  <c r="D6" i="37"/>
  <c r="E5" i="37"/>
  <c r="D5" i="37"/>
  <c r="E40" i="35"/>
  <c r="D40" i="35"/>
  <c r="E38" i="35"/>
  <c r="D38" i="35"/>
  <c r="E37" i="35"/>
  <c r="D37" i="35"/>
  <c r="E36" i="35"/>
  <c r="D36" i="35"/>
  <c r="E32" i="35"/>
  <c r="D32" i="35"/>
  <c r="E31" i="35"/>
  <c r="D31" i="35"/>
  <c r="E30" i="35"/>
  <c r="D30" i="35"/>
  <c r="E29" i="35"/>
  <c r="D29" i="35"/>
  <c r="E27" i="35"/>
  <c r="D27" i="35"/>
  <c r="E26" i="35"/>
  <c r="D26" i="35"/>
  <c r="E24" i="35"/>
  <c r="E23" i="35"/>
  <c r="D23" i="35"/>
  <c r="E22" i="35"/>
  <c r="D22" i="35"/>
  <c r="E21" i="35"/>
  <c r="D21" i="35"/>
  <c r="E19" i="35"/>
  <c r="D19" i="35"/>
  <c r="E18" i="35"/>
  <c r="D18" i="35"/>
  <c r="E17" i="35"/>
  <c r="D17" i="35"/>
  <c r="E16" i="35"/>
  <c r="D16" i="35"/>
  <c r="E14" i="35"/>
  <c r="D14" i="35"/>
  <c r="E13" i="35"/>
  <c r="E12" i="35"/>
  <c r="D12" i="35"/>
  <c r="E10" i="35"/>
  <c r="D10" i="35"/>
  <c r="E9" i="35"/>
  <c r="E6" i="35"/>
  <c r="D6" i="35"/>
  <c r="E5" i="35"/>
  <c r="D5" i="35"/>
  <c r="E40" i="18"/>
  <c r="D40" i="18"/>
  <c r="E38" i="18"/>
  <c r="D38" i="18"/>
  <c r="E37" i="18"/>
  <c r="D37" i="18"/>
  <c r="E36" i="18"/>
  <c r="D36" i="18"/>
  <c r="E32" i="18"/>
  <c r="D32" i="18"/>
  <c r="E31" i="18"/>
  <c r="D31" i="18"/>
  <c r="E30" i="18"/>
  <c r="D30" i="18"/>
  <c r="E29" i="18"/>
  <c r="D29" i="18"/>
  <c r="E27" i="18"/>
  <c r="D27" i="18"/>
  <c r="E26" i="18"/>
  <c r="D26" i="18"/>
  <c r="E24" i="18"/>
  <c r="E23" i="18"/>
  <c r="D23" i="18"/>
  <c r="E22" i="18"/>
  <c r="D22" i="18"/>
  <c r="E21" i="18"/>
  <c r="D21" i="18"/>
  <c r="E19" i="18"/>
  <c r="D19" i="18"/>
  <c r="E18" i="18"/>
  <c r="D18" i="18"/>
  <c r="E17" i="18"/>
  <c r="D17" i="18"/>
  <c r="E16" i="18"/>
  <c r="D16" i="18"/>
  <c r="D14" i="18"/>
  <c r="E12" i="18"/>
  <c r="D12" i="18"/>
  <c r="E10" i="18"/>
  <c r="D10" i="18"/>
  <c r="E9" i="18"/>
  <c r="D9" i="18"/>
  <c r="E6" i="18"/>
  <c r="D6" i="18"/>
  <c r="E5" i="18"/>
  <c r="D5" i="18"/>
  <c r="E40" i="23"/>
  <c r="D40" i="23"/>
  <c r="E38" i="23"/>
  <c r="D38" i="23"/>
  <c r="E37" i="23"/>
  <c r="D37" i="23"/>
  <c r="E36" i="23"/>
  <c r="D36" i="23"/>
  <c r="E32" i="23"/>
  <c r="D32" i="23"/>
  <c r="E31" i="23"/>
  <c r="D31" i="23"/>
  <c r="E30" i="23"/>
  <c r="D30" i="23"/>
  <c r="E29" i="23"/>
  <c r="D29" i="23"/>
  <c r="E27" i="23"/>
  <c r="D27" i="23"/>
  <c r="E26" i="23"/>
  <c r="D26" i="23"/>
  <c r="E24" i="23"/>
  <c r="E23" i="23"/>
  <c r="D23" i="23"/>
  <c r="E22" i="23"/>
  <c r="D22" i="23"/>
  <c r="E21" i="23"/>
  <c r="D21" i="23"/>
  <c r="E19" i="23"/>
  <c r="D19" i="23"/>
  <c r="E18" i="23"/>
  <c r="D18" i="23"/>
  <c r="E17" i="23"/>
  <c r="D17" i="23"/>
  <c r="E16" i="23"/>
  <c r="D16" i="23"/>
  <c r="E14" i="23"/>
  <c r="D14" i="23"/>
  <c r="E13" i="23"/>
  <c r="E12" i="23"/>
  <c r="D12" i="23"/>
  <c r="E10" i="23"/>
  <c r="D10" i="23"/>
  <c r="E9" i="23"/>
  <c r="D9" i="23"/>
  <c r="E6" i="23"/>
  <c r="D6" i="23"/>
  <c r="E5" i="23"/>
  <c r="D5" i="23"/>
  <c r="D40" i="26"/>
  <c r="D38" i="26"/>
  <c r="D37" i="26"/>
  <c r="D36" i="26"/>
  <c r="D32" i="26"/>
  <c r="D31" i="26"/>
  <c r="D30" i="26"/>
  <c r="D29" i="26"/>
  <c r="D27" i="26"/>
  <c r="D26" i="26"/>
  <c r="D24" i="26"/>
  <c r="D23" i="26"/>
  <c r="D22" i="26"/>
  <c r="D21" i="26"/>
  <c r="D19" i="26"/>
  <c r="D18" i="26"/>
  <c r="D17" i="26"/>
  <c r="D16" i="26"/>
  <c r="D14" i="26"/>
  <c r="D13" i="26"/>
  <c r="D12" i="26"/>
  <c r="D10" i="26"/>
  <c r="D9" i="26"/>
  <c r="D6" i="26"/>
  <c r="D5" i="26"/>
  <c r="C40" i="26"/>
  <c r="C38" i="26"/>
  <c r="C37" i="26"/>
  <c r="C36" i="26"/>
  <c r="C32" i="26"/>
  <c r="C31" i="26"/>
  <c r="C30" i="26"/>
  <c r="C29" i="26"/>
  <c r="C27" i="26"/>
  <c r="C26" i="26"/>
  <c r="C23" i="26"/>
  <c r="C22" i="26"/>
  <c r="C21" i="26"/>
  <c r="C19" i="26"/>
  <c r="C18" i="26"/>
  <c r="C17" i="26"/>
  <c r="C16" i="26"/>
  <c r="C14" i="26"/>
  <c r="C12" i="26"/>
  <c r="C10" i="26"/>
  <c r="C9" i="26"/>
  <c r="C6" i="26"/>
  <c r="C5" i="26"/>
  <c r="H40" i="37"/>
  <c r="F47" i="12"/>
  <c r="F5" i="18"/>
  <c r="F5" i="35"/>
  <c r="F5" i="37"/>
  <c r="H34" i="37"/>
  <c r="H28" i="37"/>
  <c r="H7" i="37"/>
  <c r="G34" i="35"/>
  <c r="G34" i="37"/>
  <c r="G28" i="35"/>
  <c r="G28" i="37"/>
  <c r="G7" i="35"/>
  <c r="G7" i="37"/>
  <c r="F34" i="18"/>
  <c r="F34" i="35"/>
  <c r="F34" i="37"/>
  <c r="F28" i="18"/>
  <c r="F28" i="35"/>
  <c r="F28" i="37"/>
  <c r="F7" i="18"/>
  <c r="F7" i="35"/>
  <c r="F7" i="37"/>
  <c r="H4" i="37"/>
  <c r="G4" i="35"/>
  <c r="G4" i="37"/>
  <c r="F4" i="18"/>
  <c r="F4" i="35"/>
  <c r="F4" i="37"/>
  <c r="F6" i="18"/>
  <c r="F6" i="35"/>
  <c r="F6" i="37"/>
  <c r="F40" i="18"/>
  <c r="F40" i="35"/>
  <c r="F40" i="37"/>
  <c r="H38" i="37"/>
  <c r="H37" i="37"/>
  <c r="H36" i="37"/>
  <c r="G38" i="35"/>
  <c r="G38" i="37"/>
  <c r="G37" i="35"/>
  <c r="G37" i="37"/>
  <c r="G36" i="35"/>
  <c r="G36" i="37"/>
  <c r="F38" i="18"/>
  <c r="F38" i="35"/>
  <c r="F38" i="37"/>
  <c r="F37" i="18"/>
  <c r="F37" i="35"/>
  <c r="F37" i="37"/>
  <c r="F36" i="18"/>
  <c r="F36" i="35"/>
  <c r="F36" i="37"/>
  <c r="H24" i="37"/>
  <c r="G24" i="35"/>
  <c r="G24" i="37"/>
  <c r="F24" i="18"/>
  <c r="F24" i="35"/>
  <c r="F24" i="37"/>
  <c r="H19" i="37"/>
  <c r="G19" i="35"/>
  <c r="G19" i="37"/>
  <c r="F19" i="18"/>
  <c r="F19" i="35"/>
  <c r="F19" i="37"/>
  <c r="H14" i="37"/>
  <c r="G14" i="35"/>
  <c r="G14" i="37"/>
  <c r="F14" i="18"/>
  <c r="F14" i="35"/>
  <c r="F14" i="37"/>
  <c r="G40" i="35"/>
  <c r="G40" i="37"/>
  <c r="G33" i="35"/>
  <c r="G33" i="37"/>
  <c r="F33" i="18"/>
  <c r="F33" i="35"/>
  <c r="F33" i="37"/>
  <c r="G31" i="35"/>
  <c r="G31" i="37"/>
  <c r="F31" i="18"/>
  <c r="F31" i="35"/>
  <c r="F31" i="37"/>
  <c r="F27" i="18"/>
  <c r="F27" i="35"/>
  <c r="F27" i="37"/>
  <c r="F26" i="18"/>
  <c r="F26" i="35"/>
  <c r="F26" i="37"/>
  <c r="F23" i="18"/>
  <c r="F23" i="35"/>
  <c r="F23" i="37"/>
  <c r="F22" i="18"/>
  <c r="F22" i="35"/>
  <c r="F22" i="37"/>
  <c r="F21" i="18"/>
  <c r="F21" i="35"/>
  <c r="F21" i="37"/>
  <c r="F18" i="18"/>
  <c r="F18" i="35"/>
  <c r="F18" i="37"/>
  <c r="F17" i="18"/>
  <c r="F17" i="35"/>
  <c r="F17" i="37"/>
  <c r="F16" i="18"/>
  <c r="F16" i="35"/>
  <c r="F16" i="37"/>
  <c r="F13" i="18"/>
  <c r="F13" i="35"/>
  <c r="F13" i="37"/>
  <c r="F12" i="18"/>
  <c r="F12" i="35"/>
  <c r="F12" i="37"/>
  <c r="H33" i="37"/>
  <c r="H32" i="37"/>
  <c r="G32" i="35"/>
  <c r="G32" i="37"/>
  <c r="F32" i="18"/>
  <c r="F32" i="35"/>
  <c r="F32" i="37"/>
  <c r="H27" i="37"/>
  <c r="G27" i="35"/>
  <c r="G27" i="37"/>
  <c r="H26" i="37"/>
  <c r="G26" i="35"/>
  <c r="G26" i="37"/>
  <c r="G22" i="35"/>
  <c r="G22" i="37"/>
  <c r="H23" i="37"/>
  <c r="G23" i="35"/>
  <c r="G23" i="37"/>
  <c r="H22" i="37"/>
  <c r="H21" i="37"/>
  <c r="G21" i="35"/>
  <c r="G21" i="37"/>
  <c r="H18" i="37"/>
  <c r="G18" i="35"/>
  <c r="G18" i="37"/>
  <c r="G17" i="35"/>
  <c r="G17" i="37"/>
  <c r="H17" i="37"/>
  <c r="H16" i="37"/>
  <c r="G16" i="35"/>
  <c r="G16" i="37"/>
  <c r="H13" i="37"/>
  <c r="G13" i="35"/>
  <c r="G13" i="37"/>
  <c r="H12" i="37"/>
  <c r="G12" i="35"/>
  <c r="G12" i="37"/>
  <c r="B54" i="19"/>
  <c r="B60" i="20"/>
  <c r="B64" i="21"/>
  <c r="B53" i="19"/>
  <c r="B59" i="20"/>
  <c r="B63" i="21"/>
  <c r="B71" i="21"/>
  <c r="F66" i="20"/>
  <c r="F70" i="21"/>
  <c r="F65" i="20"/>
  <c r="F69" i="21"/>
  <c r="F68" i="21"/>
  <c r="B51" i="20"/>
  <c r="D70" i="20"/>
  <c r="H31" i="37"/>
  <c r="H30" i="37"/>
  <c r="G30" i="35"/>
  <c r="G30" i="37"/>
  <c r="F30" i="18"/>
  <c r="F30" i="35"/>
  <c r="F30" i="37"/>
  <c r="H29" i="37"/>
  <c r="G29" i="35"/>
  <c r="G29" i="37"/>
  <c r="F29" i="18"/>
  <c r="F29" i="35"/>
  <c r="F29" i="37"/>
  <c r="H10" i="37"/>
  <c r="G10" i="35"/>
  <c r="G10" i="37"/>
  <c r="F10" i="18"/>
  <c r="F10" i="35"/>
  <c r="F10" i="37"/>
  <c r="H9" i="37"/>
  <c r="G9" i="35"/>
  <c r="G9" i="37"/>
  <c r="F9" i="18"/>
  <c r="F9" i="35"/>
  <c r="F9" i="37"/>
  <c r="H6" i="37"/>
  <c r="G6" i="35"/>
  <c r="G6" i="37"/>
  <c r="H5" i="37"/>
  <c r="G5" i="35"/>
  <c r="G5" i="37"/>
  <c r="B7" i="37"/>
  <c r="B6" i="37"/>
  <c r="B5" i="37"/>
  <c r="B4" i="37"/>
  <c r="B7" i="35"/>
  <c r="B6" i="35"/>
  <c r="B5" i="35"/>
  <c r="B4" i="35"/>
  <c r="B7" i="18"/>
  <c r="B6" i="18"/>
  <c r="B5" i="18"/>
  <c r="B4" i="18"/>
  <c r="B52" i="19"/>
  <c r="B58" i="20"/>
  <c r="B62" i="21"/>
  <c r="B7" i="23"/>
  <c r="B6" i="23"/>
  <c r="B5" i="23"/>
  <c r="B4" i="23"/>
  <c r="B84" i="21"/>
  <c r="C84" i="21"/>
  <c r="B85" i="21"/>
  <c r="C85" i="21"/>
  <c r="B86" i="21"/>
  <c r="C86" i="21"/>
  <c r="C40" i="20"/>
  <c r="C40" i="21"/>
  <c r="C41" i="20"/>
  <c r="C41" i="21"/>
  <c r="B8" i="12"/>
  <c r="B5" i="12"/>
  <c r="C18" i="21"/>
  <c r="C45" i="21"/>
  <c r="B8" i="19"/>
  <c r="C44" i="20"/>
  <c r="C44" i="21"/>
  <c r="B3" i="19"/>
  <c r="C14" i="20"/>
  <c r="B3" i="20"/>
  <c r="B6" i="19"/>
  <c r="C17" i="20"/>
  <c r="B9" i="21"/>
  <c r="C49" i="21"/>
  <c r="B9" i="20"/>
  <c r="C48" i="21"/>
  <c r="B7" i="20"/>
  <c r="B5" i="19"/>
  <c r="C15" i="20"/>
  <c r="B4" i="19"/>
  <c r="B6" i="20"/>
  <c r="C14" i="21"/>
  <c r="B3" i="21"/>
  <c r="C17" i="21"/>
  <c r="B5" i="20"/>
  <c r="C16" i="21"/>
  <c r="B5" i="21"/>
  <c r="C15" i="21"/>
  <c r="B4" i="21"/>
  <c r="B4" i="20"/>
  <c r="B6" i="21"/>
</calcChain>
</file>

<file path=xl/comments1.xml><?xml version="1.0" encoding="utf-8"?>
<comments xmlns="http://schemas.openxmlformats.org/spreadsheetml/2006/main">
  <authors>
    <author>牧野光則</author>
  </authors>
  <commentList>
    <comment ref="C40" authorId="0" shapeId="0">
      <text>
        <r>
          <rPr>
            <b/>
            <sz val="9"/>
            <color indexed="81"/>
            <rFont val="Arial"/>
            <family val="2"/>
          </rPr>
          <t>JABEE:</t>
        </r>
        <r>
          <rPr>
            <sz val="9"/>
            <color indexed="81"/>
            <rFont val="Arial"/>
            <family val="2"/>
          </rPr>
          <t xml:space="preserve">
e.g. Chair of the Evaluation Team, Chair of Evaluation Committee by Field, Chair of Evaluation &amp; Accreditation Coordination Committee etc.</t>
        </r>
        <r>
          <rPr>
            <sz val="9"/>
            <color indexed="81"/>
            <rFont val="ＭＳ Ｐゴシック"/>
            <family val="3"/>
            <charset val="128"/>
          </rPr>
          <t xml:space="preserve">
</t>
        </r>
      </text>
    </comment>
  </commentList>
</comments>
</file>

<file path=xl/comments10.xml><?xml version="1.0" encoding="utf-8"?>
<comments xmlns="http://schemas.openxmlformats.org/spreadsheetml/2006/main">
  <authors>
    <author>hazu</author>
    <author>ishii</author>
  </authors>
  <commentList>
    <comment ref="B22" authorId="0" shapeId="0">
      <text>
        <r>
          <rPr>
            <b/>
            <sz val="9"/>
            <color indexed="81"/>
            <rFont val="Arial"/>
            <family val="2"/>
          </rPr>
          <t>JABEE:</t>
        </r>
        <r>
          <rPr>
            <sz val="8"/>
            <color indexed="81"/>
            <rFont val="Arial"/>
            <family val="2"/>
          </rPr>
          <t xml:space="preserve">
If change required, modification should be made at the "Basic Point" worksheet</t>
        </r>
      </text>
    </comment>
    <comment ref="E77" authorId="1" shapeId="0">
      <text>
        <r>
          <rPr>
            <sz val="9"/>
            <color indexed="81"/>
            <rFont val="Arial"/>
            <family val="2"/>
          </rPr>
          <t xml:space="preserve">Fill in one of the Term of Validity of Accreditation and type of next Evaluation from one of the following, if selected "other" at the Term of Validity of Accreditation (X is Term of Validity). 
X years </t>
        </r>
        <r>
          <rPr>
            <sz val="9"/>
            <color indexed="81"/>
            <rFont val="ＭＳ Ｐゴシック"/>
            <family val="3"/>
            <charset val="128"/>
          </rPr>
          <t>（</t>
        </r>
        <r>
          <rPr>
            <sz val="9"/>
            <color indexed="81"/>
            <rFont val="Arial"/>
            <family val="2"/>
          </rPr>
          <t>Next: Continuous Evaluation</t>
        </r>
        <r>
          <rPr>
            <sz val="9"/>
            <color indexed="81"/>
            <rFont val="ＭＳ Ｐゴシック"/>
            <family val="3"/>
            <charset val="128"/>
          </rPr>
          <t xml:space="preserve">）
</t>
        </r>
        <r>
          <rPr>
            <sz val="9"/>
            <color indexed="81"/>
            <rFont val="Arial"/>
            <family val="2"/>
          </rPr>
          <t xml:space="preserve">X years </t>
        </r>
        <r>
          <rPr>
            <sz val="9"/>
            <color indexed="81"/>
            <rFont val="ＭＳ Ｐゴシック"/>
            <family val="3"/>
            <charset val="128"/>
          </rPr>
          <t>（</t>
        </r>
        <r>
          <rPr>
            <sz val="9"/>
            <color indexed="81"/>
            <rFont val="Arial"/>
            <family val="2"/>
          </rPr>
          <t>Next: Interim Evaluation/Document</t>
        </r>
        <r>
          <rPr>
            <sz val="9"/>
            <color indexed="81"/>
            <rFont val="ＭＳ Ｐゴシック"/>
            <family val="3"/>
            <charset val="128"/>
          </rPr>
          <t xml:space="preserve">）
</t>
        </r>
        <r>
          <rPr>
            <sz val="9"/>
            <color indexed="81"/>
            <rFont val="Arial"/>
            <family val="2"/>
          </rPr>
          <t xml:space="preserve">X years </t>
        </r>
        <r>
          <rPr>
            <sz val="9"/>
            <color indexed="81"/>
            <rFont val="ＭＳ Ｐゴシック"/>
            <family val="3"/>
            <charset val="128"/>
          </rPr>
          <t>（</t>
        </r>
        <r>
          <rPr>
            <sz val="9"/>
            <color indexed="81"/>
            <rFont val="Arial"/>
            <family val="2"/>
          </rPr>
          <t>Next: Interim Evaluation/On-site</t>
        </r>
        <r>
          <rPr>
            <sz val="9"/>
            <color indexed="81"/>
            <rFont val="ＭＳ Ｐゴシック"/>
            <family val="3"/>
            <charset val="128"/>
          </rPr>
          <t>）</t>
        </r>
      </text>
    </comment>
    <comment ref="C90" authorId="1" shapeId="0">
      <text>
        <r>
          <rPr>
            <sz val="9"/>
            <color indexed="81"/>
            <rFont val="Arial"/>
            <family val="2"/>
          </rPr>
          <t>Mention if contents after the Examination and Coordination by Evaluation &amp; Accreditation Coordination Committee differs from  Evaluation Report by Field. 
Describe contents and reasons with circumstance of  exchange opinions with the Chair of Evaluation Team if contents differs from   Evaluation Report by Field.</t>
        </r>
      </text>
    </comment>
    <comment ref="B105" authorId="1" shapeId="0">
      <text>
        <r>
          <rPr>
            <sz val="9"/>
            <color indexed="81"/>
            <rFont val="Arial"/>
            <family val="2"/>
          </rPr>
          <t>Fill in if JABEE has anything need to inform to the Program.
Followings are the examples:
 -Particular items  which are not informed in "Observation from the  
   Evaluation Team" and/or  "Basis and Remarks"
 -Fill in "None", if there is no result of measures mentioned in 
   Improvement Report  (such as case unable to reflect judgment due to
   no delivery of the result however, the Evaluation Team determines
   need of showing that they evaluate its measure to the Program )</t>
        </r>
      </text>
    </comment>
  </commentList>
</comments>
</file>

<file path=xl/comments11.xml><?xml version="1.0" encoding="utf-8"?>
<comments xmlns="http://schemas.openxmlformats.org/spreadsheetml/2006/main">
  <authors>
    <author>ishii</author>
    <author>hazu</author>
  </authors>
  <commentList>
    <comment ref="C4" authorId="0" shapeId="0">
      <text>
        <r>
          <rPr>
            <sz val="9"/>
            <color indexed="81"/>
            <rFont val="Arial"/>
            <family val="2"/>
          </rPr>
          <t>Criterion 1 refers to the establishment and publicizing of the profile of the professionals which the program intends to foster and of the learning outcomes. The profile of the professionals, the state of publicity and of awareness to the students and faculty of the learning outcomes are evaluated.
     “Outcomes” that JABEE defines here are the milestones which the program applies as program criteria to evaluate students, and they also imply “leaning outcomes including benchmark”, that the program assures the graduates to acquire at the time of completion of the program, by taking account of the profile of the professionals, namely, “knowledge and abilities which graduates are supposed to achieve at the time of the graduation”. “Profile of professionals” which program intends to foster” is the model that the program expects the graduates to be after having gained experience as professionals. Taking account of these, the program shall establish its own specific and distinctive learning outcomes for each (a) to (i) of Criterion 1 (2).
     The purpose of evaluation and accreditation is to assure the quality of the education of the program which applied for evaluation and accreditation by reviewing whether appropriate and distinctive leaning outcomes have been established, whether the educational activities are implemented so that the students achieve its outcomes, whether only the students whom have acquired the leaning outcomes have graduated, whether efforts of educational improvements are continuously and voluntarily made and whether the contents of the program is publicized. Therefore, the learning outcomes are the prerequisites of the evaluation and accreditation and it shall be established based on the educational principle of the program. Criterion 1 defines the requirements for its learning outcomes to be appropriate.
  The program’s establishing appropriate learning outcomes is the prerequisite to evaluate the program vis-a-vis Criteria 2 to 4. The learning outcomes shall be distinctive for the program to develop its educational contents and methods so that the students can achieve the learning outcomes, and to judge the degree of students’ achievement toward the learning outcomes with benchmark. Especially, the degree of achievement of the learning outcomes is evaluated in Criterion 3. The program needs to pay attention to the fact that if the details of the learning outcomes lack, the degree of achievement is difficult to be proven. 
     The program is required to define the profile of the professionals which the program intends to foster by taking account of the tradition and resources of the program, the requirements of the society and the demands of the students, to establish its own distinctive learning outcomes which materialize the contents of (a) to (i) of Criterion 1 (2), to broadly publicize its learning outcomes and to make well-known to the students and faculty of the program. As the learning outcomes have an aspect to assure to the society the knowledge and abilities that the graduates of the program have acquired, not only the contents and benchmark of the learning outcomes but also the of publicity and of awareness to the students and faculty of the learning outcomes are the subjects of the evaluation.</t>
        </r>
      </text>
    </comment>
    <comment ref="I4" authorId="0" shapeId="0">
      <text>
        <r>
          <rPr>
            <sz val="8"/>
            <color indexed="81"/>
            <rFont val="Arial"/>
            <family val="2"/>
          </rPr>
          <t>Select  Result of Judgment of Large Category of Review in Criterion 1</t>
        </r>
      </text>
    </comment>
    <comment ref="C5" authorId="1" shapeId="0">
      <text>
        <r>
          <rPr>
            <sz val="9"/>
            <color indexed="81"/>
            <rFont val="Arial"/>
            <family val="2"/>
          </rPr>
          <t xml:space="preserve">     Criterion 1 (1) requires the program to define the profile of the professionals which program intends to foster and to broadly publicize and make well-known to the students and faculty. The program is required to define the profile of the professionals which program intends to foster by taking account of the traditions and resources of the education institution and the fields of graduates. The profile of the professionals shall be established by giving consideration to the requirements of the society and the demands of the students. It is also important for the program to demonstrate how the program has established the profile of the professionals, namely how the program has assured the benchmark required by the society, taking account of the requirements of the society such as of industry where the graduates work, and the demands of the student.
     “Benchmark required by the society” in establishing the profile of the professionals which program defines and the leaning outcomes required by Criterion 1 (2) shall be appropriate for fundamental education at bachelor level expected to the professionals and allow international mutual recognition of the education. Benchmark here differs among the fields and changes with the times, therefore it is difficult to specifically clearly indicate. It is expected that through the evaluation and accreditation tasks, the gap of the benchmarks in mind between the education institutions and evaluation and accreditation side will be minimized and as a result the quality of education will be assured with common benchmark.</t>
        </r>
      </text>
    </comment>
    <comment ref="C6" authorId="1" shapeId="0">
      <text>
        <r>
          <rPr>
            <sz val="9"/>
            <color indexed="81"/>
            <rFont val="ＭＳ Ｐゴシック"/>
            <family val="3"/>
            <charset val="128"/>
          </rPr>
          <t xml:space="preserve"> </t>
        </r>
        <r>
          <rPr>
            <sz val="9"/>
            <color indexed="81"/>
            <rFont val="Arial"/>
            <family val="2"/>
          </rPr>
          <t xml:space="preserve">Criterion 1 (2) requires to reflect the profile of the professionals as required in Criterion1(1), to establish the learning outcomes as knowledge and abilities including benchmark which the graduates are supposed to surly acquire at the time of completion of the program, and to broadly publicize its learning outcomes and make well-known to the students and faculty. Also, from its nature of accreditation of four-year program, the program shall have publicized the leaning outcomes before the program’s fourth year students at the time of evaluation have been admitted to the program in principle.
     Also, Criterion 1 (2) provides in (a) to (i) the framework or category of knowledge and abilities which shall be included in the program’s own learning outcomes, and requires the program to specify its contents to establish distinctive and specific learning outcomes of the program. The reason why (a) to (i) are expressed in an abstractive way is the intention of not to prevent the diversity of the program, therefore, (a) to (i), as they stand, will not be the program’s learning outcomes but their specified contents will be the learning outcomes. It is not necessary to follow the categories of (a) to (i). It is preferred that the program states them in relation with the educational purpose and principle of the each education institution. The benchmark to be achieved by the graduates at the time of completion of the program shall be specific to judge the degree of the achievement of students toward the learning outcomes and clear at the same time. The benchmark shall be established by taking account of the fact that the Engineering Education Programs at Bachelor Level is basically a fundamental education.
</t>
        </r>
      </text>
    </comment>
    <comment ref="C7" authorId="0" shapeId="0">
      <text>
        <r>
          <rPr>
            <sz val="9"/>
            <color indexed="81"/>
            <rFont val="Arial"/>
            <family val="2"/>
          </rPr>
          <t xml:space="preserve">     Criterion 2 defines Educational Methods. Educational Methods here indicate curriculum or syllabus for students to achieve the learning outcomes, education institution and student support system to implement its curriculum, and admission of the students who have necessary qualification required to take courses designed to be able to achieve the learning outcomes.</t>
        </r>
      </text>
    </comment>
    <comment ref="I7" authorId="0" shapeId="0">
      <text>
        <r>
          <rPr>
            <sz val="8"/>
            <color indexed="81"/>
            <rFont val="Arial"/>
            <family val="2"/>
          </rPr>
          <t>Select  Result of Judgment of Large Category of Review in Criterion 2</t>
        </r>
      </text>
    </comment>
    <comment ref="C9" authorId="0" shapeId="0">
      <text>
        <r>
          <rPr>
            <sz val="9"/>
            <color indexed="81"/>
            <rFont val="Arial"/>
            <family val="2"/>
          </rPr>
          <t xml:space="preserve">     This item defines curriculum. The curriculum shall be designed for students to be able to achieve the learning outcomes and shall be made well-known to the students and faculty. The curriculum shall also indicate clear relation of courses and learning outcomes.
     The curriculum shall take account of knowledge and abilities of students to have at the time of admission. A good balance among lectures, exercises, experiments, lab courses, projects, drawing and undergraduate research as well as appropriate teaching methods for educational contents shall be elaborated. The program could give credits by combining relevant courses (e.g. PBL).
Relation among courses and the learning outcomes needs to be clearly indicated in the curriculum. However, each course is not required to directly link with individual learning outcome. One course could be credited to one learning outcome. Special lectures or undergraduate research could be linked with several learning outcomes. The program is required to establish system to indicate knowledge and abilities to be acquired through undergraduate research by clarifying the learning outcomes.
Category-dependent Criteria related with criterion 2.1(1) requires engineering education at bachelor level to be composed with four-year learning and education and more than 60% of mathematics, natural science and science &amp; technology appropriate to the field. The way of indicating its “60%” could be based on either number of credit hours or course hours which the program finds easier to provide. Description of mathematics, natural science and science &amp; technology appropriate to the fields are indicated in the Category-dependent Criteria as necessary.
</t>
        </r>
      </text>
    </comment>
    <comment ref="D9" authorId="1" shapeId="0">
      <text>
        <r>
          <rPr>
            <sz val="9"/>
            <color indexed="81"/>
            <rFont val="ＭＳ Ｐゴシック"/>
            <family val="3"/>
            <charset val="128"/>
          </rPr>
          <t xml:space="preserve">2004-2011基準：2(1),2(2),3.2(1)
2010-2015基準：2(1),2(2),3.1(1)
</t>
        </r>
      </text>
    </comment>
    <comment ref="E9" authorId="1" shapeId="0">
      <text>
        <r>
          <rPr>
            <sz val="9"/>
            <color indexed="81"/>
            <rFont val="ＭＳ Ｐゴシック"/>
            <family val="3"/>
            <charset val="128"/>
          </rPr>
          <t xml:space="preserve">2004-2011基準：2(1),2(2),3.2(1)
2010-2015基準：2(1),2(2),3.1(1)
</t>
        </r>
      </text>
    </comment>
    <comment ref="C10" authorId="0" shapeId="0">
      <text>
        <r>
          <rPr>
            <sz val="9"/>
            <color indexed="81"/>
            <rFont val="Arial"/>
            <family val="2"/>
          </rPr>
          <t xml:space="preserve">    This item defines syllabus. It indicates the program shall prepare the syllabus for each course in accordance with the curriculum and shall be made well-known to the students and the faculty.
    The syllabus shall clearly describe its position in the curriculum. The educational components &amp; methods of each course, the learning outcomes and the evaluation methods &amp; criteria shall be indicated. The educational components, the methods &amp; criteria to evaluate academic records shall be defined by giving consideration to the requirements of the society with benchmark. The course hour shall be specified either in its syllabus or in related documents.</t>
        </r>
        <r>
          <rPr>
            <sz val="9"/>
            <color indexed="81"/>
            <rFont val="ＭＳ Ｐゴシック"/>
            <family val="3"/>
            <charset val="128"/>
          </rPr>
          <t xml:space="preserve">
</t>
        </r>
      </text>
    </comment>
    <comment ref="C12" authorId="0" shapeId="0">
      <text>
        <r>
          <rPr>
            <sz val="9"/>
            <color indexed="81"/>
            <rFont val="Arial"/>
            <family val="2"/>
          </rPr>
          <t xml:space="preserve">    This item requires the program to implement education as described in the syllabus. It is important that the program encourages active learning of the students. Therefore, it is allowed to implement education by making appropriate changes in the contents of course described in the syllabus taking consideration of the degree of student understanding.</t>
        </r>
      </text>
    </comment>
    <comment ref="C13" authorId="0" shapeId="0">
      <text>
        <r>
          <rPr>
            <sz val="9"/>
            <color indexed="81"/>
            <rFont val="Arial"/>
            <family val="2"/>
          </rPr>
          <t xml:space="preserve">    This item encourages the program commitment to ensure sufficient self-learning hours, namely, implementation of educational activities in accordance with concept of system of credit hour.  Active learning (self-learning hours) is required to earn the credit hours of the course subjects other than course house so that the program shall encourage active learning and ensure sufficient self-learning hours for the students. 
    To be concrete, this encourages diversified institution-oriented measures on education in accordance with concept of system of credit hours. For example, institutional guidance to encourage active learning and commitment to ensure sufficient self-learning hours, institutionalization of homework assignments for lecture course, clarification and institutional guidance of necessary hours of preview and review on syllabus, grading based on the result of self-learning of the students, establishment of the maximum number of courses for registration, utilization of GPA (Grade Point Average), locating self-learning facilities which are available at night and the combination of all of those measures.</t>
        </r>
        <r>
          <rPr>
            <sz val="9"/>
            <color indexed="81"/>
            <rFont val="ＭＳ Ｐゴシック"/>
            <family val="3"/>
            <charset val="128"/>
          </rPr>
          <t xml:space="preserve">
</t>
        </r>
      </text>
    </comment>
    <comment ref="D13" authorId="1" shapeId="0">
      <text>
        <r>
          <rPr>
            <sz val="8"/>
            <color indexed="81"/>
            <rFont val="Arial"/>
            <family val="2"/>
          </rPr>
          <t>(Item newly established by the revised Accreditation Criteria in the year 2010)</t>
        </r>
      </text>
    </comment>
    <comment ref="E13" authorId="1" shapeId="0">
      <text>
        <r>
          <rPr>
            <sz val="8"/>
            <color indexed="81"/>
            <rFont val="Arial"/>
            <family val="2"/>
          </rPr>
          <t>(Item newly established by the revised Accreditation Criteria in the year 2010)</t>
        </r>
      </text>
    </comment>
    <comment ref="C14" authorId="0" shapeId="0">
      <text>
        <r>
          <rPr>
            <sz val="9"/>
            <color indexed="81"/>
            <rFont val="Arial"/>
            <family val="2"/>
          </rPr>
          <t xml:space="preserve">    This item defines the degree of achievement for each learning outcome by the students. Namely, it indicates the program to make students regularly review the degree of achievement for each learning outcome and to reflect it to their learning.</t>
        </r>
      </text>
    </comment>
    <comment ref="C16" authorId="0" shapeId="0">
      <text>
        <r>
          <rPr>
            <sz val="9"/>
            <color indexed="81"/>
            <rFont val="Arial"/>
            <family val="2"/>
          </rPr>
          <t xml:space="preserve">    This item defines faculty allocation and institutional support on education for the faculty. Namely, the education institution shall provide a sufficient number of faculty members to implement the curriculum with appropriate educational methods, shall yield intended educational results, and shall provide the faculty with institutional support on education.
    Allocation of the faculty is fundamental of the education institution, therefore, shall be independently determine by education institution. The number of faculty stipulated in the National Standards for Establishment of Universities and College of Technology shall be considered as a minimum requirement to provide faculty allocation and institutional support on education. Faculty and institutional supports on education appropriate to the field are indicated in Category-dependent Criteria if necessary.</t>
        </r>
        <r>
          <rPr>
            <sz val="9"/>
            <color indexed="81"/>
            <rFont val="ＭＳ Ｐゴシック"/>
            <family val="3"/>
            <charset val="128"/>
          </rPr>
          <t xml:space="preserve">
</t>
        </r>
      </text>
    </comment>
    <comment ref="C17" authorId="0" shapeId="0">
      <text>
        <r>
          <rPr>
            <sz val="9"/>
            <color indexed="81"/>
            <rFont val="Arial"/>
            <family val="2"/>
          </rPr>
          <t xml:space="preserve">    This item defines communication network among faculty. Namely, the education institution shall have communication network among the faculty for close collaboration among the courses set in the curriculum to obtain better educational results. The communication network shall be made well-known to the faculty. The activities of the communication network shall be implemented.</t>
        </r>
      </text>
    </comment>
    <comment ref="C18" authorId="0" shapeId="0">
      <text>
        <r>
          <rPr>
            <sz val="9"/>
            <color indexed="81"/>
            <rFont val="Arial"/>
            <family val="2"/>
          </rPr>
          <t xml:space="preserve">    This item defines system to promote Faculty Development (FD). Namely, the education institution shall promote Faculty Development (FD) to encourage the faculty’s educational abilities. The system shall be made well-known to the faculty and FD activities shall take place in the program effectively. Additionally, the system shall include measure to support and encourage faculty’s individual educational abilities.</t>
        </r>
      </text>
    </comment>
    <comment ref="C19" authorId="0" shapeId="0">
      <text>
        <r>
          <rPr>
            <sz val="9"/>
            <color indexed="81"/>
            <rFont val="Arial"/>
            <family val="2"/>
          </rPr>
          <t xml:space="preserve">    This item defines institutional evaluation on faculty’s educational activities. Namely, the education institution shall have a method to institutionally evaluate faculty’s educational activities. The method shall be made well-known to the faculty and the evaluation shall be implemented by taking account of the method.
    The aim of evaluation on faculty’s educational activities is to promote faculty’s willingness toward educational activities and broadly facilitate better education. It intends to duly evaluate faculty’s educational activities as performance, at the same time, broadly disseminate to other faculty, through promoting FD activities, faculty’s innovations and efforts made as a basis of evaluated activities. </t>
        </r>
        <r>
          <rPr>
            <sz val="9"/>
            <color indexed="81"/>
            <rFont val="ＭＳ Ｐゴシック"/>
            <family val="3"/>
            <charset val="128"/>
          </rPr>
          <t xml:space="preserve">
</t>
        </r>
      </text>
    </comment>
    <comment ref="C21" authorId="0" shapeId="0">
      <text>
        <r>
          <rPr>
            <sz val="9"/>
            <color indexed="81"/>
            <rFont val="ＭＳ Ｐゴシック"/>
            <family val="3"/>
            <charset val="128"/>
          </rPr>
          <t xml:space="preserve">    </t>
        </r>
        <r>
          <rPr>
            <sz val="9"/>
            <color indexed="81"/>
            <rFont val="Arial"/>
            <family val="2"/>
          </rPr>
          <t>This item defines admission policies and procedures of the students. The program shall establish concrete admission policies and procedures in order to admit students with proper knowledge and abilities for the course curriculum designed to achieve the learning outcomes of the program. The program shall publicize the admission policies and procedures, and implement its admission in accordance with the policies and procedures.</t>
        </r>
        <r>
          <rPr>
            <sz val="9"/>
            <color indexed="81"/>
            <rFont val="ＭＳ Ｐゴシック"/>
            <family val="3"/>
            <charset val="128"/>
          </rPr>
          <t xml:space="preserve">
</t>
        </r>
        <r>
          <rPr>
            <sz val="9"/>
            <color indexed="81"/>
            <rFont val="ＭＳ Ｐゴシック"/>
            <family val="3"/>
            <charset val="128"/>
          </rPr>
          <t xml:space="preserve">
</t>
        </r>
      </text>
    </comment>
    <comment ref="C22" authorId="0" shapeId="0">
      <text>
        <r>
          <rPr>
            <sz val="9"/>
            <color indexed="81"/>
            <rFont val="Arial"/>
            <family val="2"/>
          </rPr>
          <t xml:space="preserve">    This item defines the selection of students during the middle of curriculum. Namely, For the case of program consisting of two tiers, the first of which is common to some number of programs, the second of which is specific to the program, and the selective admission of students to the second tier takes place on their completion of the first tier, the education institution shall establish concrete admission policies and procedures for this selective admission. The policies and procedures shall be made well-known to the students and the faculty. The students’ selective admission shall be implemented in accordance with the policies and procedures.
    In principle, the students of the program shall be determined, at the latest, sometime between the admission and the beginning of first semester of third year. The list of students shall be always available for verification.</t>
        </r>
      </text>
    </comment>
    <comment ref="C23" authorId="0" shapeId="0">
      <text>
        <r>
          <rPr>
            <sz val="9"/>
            <color indexed="81"/>
            <rFont val="ＭＳ Ｐゴシック"/>
            <family val="3"/>
            <charset val="128"/>
          </rPr>
          <t xml:space="preserve">    </t>
        </r>
        <r>
          <rPr>
            <sz val="9"/>
            <color indexed="81"/>
            <rFont val="Arial"/>
            <family val="2"/>
          </rPr>
          <t>This item defines the case of program admitting students to transfer from other education institutions into the program. The program shall broadly publicize the policies and procedures. The students’ transfer shall be implemented in accordance with the policies and procedures.</t>
        </r>
      </text>
    </comment>
    <comment ref="C24" authorId="0" shapeId="0">
      <text>
        <r>
          <rPr>
            <sz val="9"/>
            <color indexed="81"/>
            <rFont val="Arial"/>
            <family val="2"/>
          </rPr>
          <t xml:space="preserve">    This item defines the case of program allowing students to move between the courses within the education institution. Namely, the program shall establish concrete policies and procedures of move between the courses if the program allows the students to move into the other program before completing the program. The policies and procedures shall be made well-known to the students and the faculty. The students’ moving between the courses shall be implemented in accordance with the policies and procedures.
    This item intends a proper implementation of students’ moving between the courses within the education institution in accordance with policies. The contents of its rules and appropriateness of operation shall be focused at the evaluation of accreditation. Appropriateness of operation means that the number of students moving between the courses does not exceed appropriate range. Therefore, if a large number of students move between the courses, the program would have been differently operated from its original setting as mentioned in “Guide for Preamble” and it is most probable that the program has critical problems on student admission and education methods.
</t>
        </r>
        <r>
          <rPr>
            <sz val="9"/>
            <color indexed="81"/>
            <rFont val="ＭＳ Ｐゴシック"/>
            <family val="3"/>
            <charset val="128"/>
          </rPr>
          <t xml:space="preserve">
</t>
        </r>
      </text>
    </comment>
    <comment ref="C26" authorId="0" shapeId="0">
      <text>
        <r>
          <rPr>
            <sz val="9"/>
            <color indexed="81"/>
            <rFont val="ＭＳ Ｐゴシック"/>
            <family val="3"/>
            <charset val="128"/>
          </rPr>
          <t xml:space="preserve">   </t>
        </r>
        <r>
          <rPr>
            <sz val="9"/>
            <color indexed="81"/>
            <rFont val="Arial"/>
            <family val="2"/>
          </rPr>
          <t xml:space="preserve">  This item defines institution’s effort to ensure the facilities, equipments and financial resources. Namely, the education institution shall be equipped with classrooms, laboratories, exercise rooms, libraries, information related equipment, self-learning and rest facilities, cafeteria, etc. necessary for the students to achieve the learning outcomes of the program. The program shall make efforts to ensure necessary financial resources to maintain, improve, and operate the educational environment. 
     In terms of facilities and equipments, the important point is that the students can carry out experiments in appropriate space and safely. In terms of appropriate space the National Standards for Establishment of Universities could be a reference.</t>
        </r>
        <r>
          <rPr>
            <sz val="9"/>
            <color indexed="81"/>
            <rFont val="ＭＳ Ｐゴシック"/>
            <family val="3"/>
            <charset val="128"/>
          </rPr>
          <t xml:space="preserve">
</t>
        </r>
      </text>
    </comment>
    <comment ref="C27" authorId="0" shapeId="0">
      <text>
        <r>
          <rPr>
            <sz val="9"/>
            <color indexed="81"/>
            <rFont val="ＭＳ Ｐゴシック"/>
            <family val="3"/>
            <charset val="128"/>
          </rPr>
          <t xml:space="preserve">     </t>
        </r>
        <r>
          <rPr>
            <sz val="9"/>
            <color indexed="81"/>
            <rFont val="Arial"/>
            <family val="2"/>
          </rPr>
          <t>This item defines the student support system. Namely, the program shall have a system as for educational environment and for students’ learning, such as to help students better understand lectures, and to enhance students’ learning motivation, and to take account of the demands of the students for such supports. The system shall be made well-known to the students, faculty and staff. The activities shall be implemented in accordance with the system.</t>
        </r>
      </text>
    </comment>
    <comment ref="C28" authorId="0" shapeId="0">
      <text>
        <r>
          <rPr>
            <sz val="9"/>
            <color indexed="81"/>
            <rFont val="Arial"/>
            <family val="2"/>
          </rPr>
          <t xml:space="preserve">   Criterion 3 defines the achievement of the learning outcomes of the program (Concretized form of criterion 1(2) (a) to (i)). The achievement of the learning outcomes (including its benchmark), which the program assures, is evaluated whether it is appropriately ensured.
     The program is required to prove that all the graduates of the program have achieved all learning outcomes established by the program. The development of method of indicating proof and the establishment of benchmark are fully under the responsibility for the program as is the case for the development of educational methods. It is also expected to be appropriate from the point of view of the third-party. It is required for program to have preexisting graduates, records of evaluation on those graduates and evidential documents to indicate all the graduates of the program have achieved the learning outcomes. The evidential documents (e.g. answer sheets, reports) of students who lay on the boundary of passing or failing relating to benchmark judgment on achievement of learning outcomes is specifically important.
     If there is no graduate of the program yet, the program shall have substantial graduates at least. In such a case, the degree of achievement of the learning outcomes by the substantial graduates shall be the scope of evaluation. Substantial graduates here indicate students who have already graduated from the program applying to be accredited with equivalent curriculum and have acquired 70 to 80% of level of knowledge and abilities required to complete the program.
     Criterion 3 is defined by intending relevancy of “achievement of each learning outcomes”, “achievement of those learning outcomes as comprehension”, and “achievement of its learning outcomes by all the graduates of the program”.</t>
        </r>
      </text>
    </comment>
    <comment ref="I28" authorId="0" shapeId="0">
      <text>
        <r>
          <rPr>
            <sz val="8"/>
            <color indexed="81"/>
            <rFont val="Arial"/>
            <family val="2"/>
          </rPr>
          <t>Select  Result of Judgment of Large Category of Review in Criterion 3</t>
        </r>
      </text>
    </comment>
    <comment ref="C29" authorId="0" shapeId="0">
      <text>
        <r>
          <rPr>
            <sz val="9"/>
            <color indexed="81"/>
            <rFont val="ＭＳ Ｐゴシック"/>
            <family val="3"/>
            <charset val="128"/>
          </rPr>
          <t xml:space="preserve">    </t>
        </r>
        <r>
          <rPr>
            <sz val="9"/>
            <color indexed="81"/>
            <rFont val="Arial"/>
            <family val="2"/>
          </rPr>
          <t xml:space="preserve"> This item defines the achievement of the learning outcomes for each course. Namely, the program shall evaluate, on each course, the degree of achievement of the learning outcomes for each student in accordance with the evaluation criteria and methods defined in the syllabus. Also, the program shall take account of benchmark of evaluation criteria and method defined in the syllabus from the perspective on evaluation for degree of achievement of the learning outcomes.</t>
        </r>
      </text>
    </comment>
    <comment ref="C30" authorId="0" shapeId="0">
      <text>
        <r>
          <rPr>
            <sz val="9"/>
            <color indexed="81"/>
            <rFont val="ＭＳ Ｐゴシック"/>
            <family val="3"/>
            <charset val="128"/>
          </rPr>
          <t xml:space="preserve">   </t>
        </r>
        <r>
          <rPr>
            <sz val="9"/>
            <color indexed="81"/>
            <rFont val="Arial"/>
            <family val="2"/>
          </rPr>
          <t xml:space="preserve">  This item defines the handling of credits, which the students have earned in other higher education institutions. Namely, the program shall define evaluation methods for credits, which the students have earned in other higher education institutions, for credits which the transferred students have earned in the previous education institutions as the results of external examinations if the program recognizes credit transfer of the courses required to complete the program. The credit transfer shall be accepted in accordance with defined evaluation methods.</t>
        </r>
      </text>
    </comment>
    <comment ref="C31" authorId="0" shapeId="0">
      <text>
        <r>
          <rPr>
            <sz val="9"/>
            <color indexed="81"/>
            <rFont val="ＭＳ Ｐゴシック"/>
            <family val="3"/>
            <charset val="128"/>
          </rPr>
          <t xml:space="preserve">     </t>
        </r>
        <r>
          <rPr>
            <sz val="9"/>
            <color indexed="81"/>
            <rFont val="Arial"/>
            <family val="2"/>
          </rPr>
          <t>This item defines the assurance of achievement of the learning outcomes established by the program. Namely, the program shall provide evaluation criteria and methods to holistically evaluate the degree of achievement of each learning outcome of the program. The evaluation shall be implemented in accordance with the evaluation criteria and methods.
     Evaluation methods to holistically evaluate the degree of achievement of each learning outcome of the program indicates as follows. If the learning outcomes are established appropriately (Criterion 1(2)), and curriculum is holistically designed for students to be able to achieve (Criterion 2.1(1)), by achieving courses allocated for each learning outcome, students shall be able to achieve its learning outcome (Criterion 3(1)). If giving consideration on relevancy of Criterion 1, 2 and 3 and the educational process is implemented appropriately, simply by comprehending the result of evaluation on each course, each learning outcome could be achieved. Other than that, there are various ways of evaluation methods based on learning outcome such as prioritize each course (a compulsory course and elective course, lectures and experiments etc.), evaluate comprehensively by taking account of result of external examinations, implement evaluation of comprehensive degree of achievement of learning outcome which intend to improve education.</t>
        </r>
        <r>
          <rPr>
            <sz val="9"/>
            <color indexed="81"/>
            <rFont val="ＭＳ Ｐゴシック"/>
            <family val="3"/>
            <charset val="128"/>
          </rPr>
          <t xml:space="preserve">
</t>
        </r>
      </text>
    </comment>
    <comment ref="C32" authorId="0" shapeId="0">
      <text>
        <r>
          <rPr>
            <sz val="9"/>
            <color indexed="81"/>
            <rFont val="ＭＳ Ｐゴシック"/>
            <family val="3"/>
            <charset val="128"/>
          </rPr>
          <t xml:space="preserve">     </t>
        </r>
        <r>
          <rPr>
            <sz val="9"/>
            <color indexed="81"/>
            <rFont val="Arial"/>
            <family val="2"/>
          </rPr>
          <t>This item defines the assurance of achievement of the learning outcomes by all the graduates of the program. Namely, the program shall have a system to review whether all learning outcomes have been achieved by all the graduates of the program. Judgment of program completion shall be made based on its result.</t>
        </r>
      </text>
    </comment>
    <comment ref="C33" authorId="0" shapeId="0">
      <text>
        <r>
          <rPr>
            <sz val="9"/>
            <color indexed="81"/>
            <rFont val="ＭＳ Ｐゴシック"/>
            <family val="3"/>
            <charset val="128"/>
          </rPr>
          <t xml:space="preserve">  </t>
        </r>
        <r>
          <rPr>
            <sz val="9"/>
            <color indexed="81"/>
            <rFont val="Arial"/>
            <family val="2"/>
          </rPr>
          <t xml:space="preserve">   This item requires by achieving all the learning outcomes of the program, that all the graduates of the program shall have acquired the contents of (a) to (i) of Criteria 1(2) with appropriate benchmark. Specifically, it is necessary for the program to indicate the assurance of sufficient degree of achievement for all the items when organizing knowledge and abilities to be assured by achieving the learning outcomes in accordance with (a) to (i) of criterion 1(2) individually.</t>
        </r>
      </text>
    </comment>
    <comment ref="C34" authorId="0" shapeId="0">
      <text>
        <r>
          <rPr>
            <sz val="9"/>
            <color indexed="81"/>
            <rFont val="ＭＳ Ｐゴシック"/>
            <family val="3"/>
            <charset val="128"/>
          </rPr>
          <t xml:space="preserve">   </t>
        </r>
        <r>
          <rPr>
            <sz val="9"/>
            <color indexed="81"/>
            <rFont val="Arial"/>
            <family val="2"/>
          </rPr>
          <t xml:space="preserve">  Criterion 4 defines the educational improvement. Evaluation focuses on self-review system of education, system for continuous improvement based on its self-review system of education and implementation of its relevant activities. The scope of self-review and improvement here include all educational process and environment from admission to graduation.</t>
        </r>
      </text>
    </comment>
    <comment ref="I34" authorId="0" shapeId="0">
      <text>
        <r>
          <rPr>
            <sz val="8"/>
            <color indexed="81"/>
            <rFont val="Arial"/>
            <family val="2"/>
          </rPr>
          <t>Select  Result of Judgment of Large Category of Review in Criterion 4</t>
        </r>
      </text>
    </comment>
    <comment ref="C36" authorId="0" shapeId="0">
      <text>
        <r>
          <rPr>
            <sz val="9"/>
            <color indexed="81"/>
            <rFont val="ＭＳ Ｐゴシック"/>
            <family val="3"/>
            <charset val="128"/>
          </rPr>
          <t xml:space="preserve">    </t>
        </r>
        <r>
          <rPr>
            <sz val="9"/>
            <color indexed="81"/>
            <rFont val="Arial"/>
            <family val="2"/>
          </rPr>
          <t xml:space="preserve"> This item defines the self-review system of education. Namely, the program shall have a self-review system of educational activities in accordance with Criteria 1 to 3 on the basis of evaluation results of the degree of achievement of the learning outcomes. The self-review system shall be made well-known to the faculty. The self-review shall be implemented in accordance with the system.</t>
        </r>
      </text>
    </comment>
    <comment ref="C37" authorId="0" shapeId="0">
      <text>
        <r>
          <rPr>
            <sz val="9"/>
            <color indexed="81"/>
            <rFont val="ＭＳ Ｐゴシック"/>
            <family val="3"/>
            <charset val="128"/>
          </rPr>
          <t xml:space="preserve">   </t>
        </r>
        <r>
          <rPr>
            <sz val="9"/>
            <color indexed="81"/>
            <rFont val="Arial"/>
            <family val="2"/>
          </rPr>
          <t xml:space="preserve">  This item defines the conditions of the self-review system of educational activities. Namely, the system shall include a structure to take account of the requirements of the society and the demands of the students. The system itself shall have a self-checking structure.</t>
        </r>
      </text>
    </comment>
    <comment ref="C38" authorId="0" shapeId="0">
      <text>
        <r>
          <rPr>
            <sz val="9"/>
            <color indexed="81"/>
            <rFont val="ＭＳ Ｐゴシック"/>
            <family val="3"/>
            <charset val="128"/>
          </rPr>
          <t xml:space="preserve">     </t>
        </r>
        <r>
          <rPr>
            <sz val="9"/>
            <color indexed="81"/>
            <rFont val="Arial"/>
            <family val="2"/>
          </rPr>
          <t>This item defines the accessibility of records relating to the self-review system of education. Namely, minutes of meetings and committees relating to the system to review the educational activities shall be accessible to the faculty.</t>
        </r>
      </text>
    </comment>
    <comment ref="C40" authorId="0" shapeId="0">
      <text>
        <r>
          <rPr>
            <sz val="9"/>
            <color indexed="81"/>
            <rFont val="ＭＳ Ｐゴシック"/>
            <family val="3"/>
            <charset val="128"/>
          </rPr>
          <t xml:space="preserve">   </t>
        </r>
        <r>
          <rPr>
            <sz val="9"/>
            <color indexed="81"/>
            <rFont val="Arial"/>
            <family val="2"/>
          </rPr>
          <t xml:space="preserve">  This item defines the system of continuous improvement and intends educational activities of the program to be continuously improved through evaluation activities for the accreditation. Also, its improvement shall be used for the improvement on achievement of the learning outcomes of the students.</t>
        </r>
      </text>
    </comment>
  </commentList>
</comments>
</file>

<file path=xl/comments2.xml><?xml version="1.0" encoding="utf-8"?>
<comments xmlns="http://schemas.openxmlformats.org/spreadsheetml/2006/main">
  <authors>
    <author>hazu</author>
  </authors>
  <commentList>
    <comment ref="B20" authorId="0" shapeId="0">
      <text>
        <r>
          <rPr>
            <b/>
            <sz val="8"/>
            <color indexed="81"/>
            <rFont val="Arial"/>
            <family val="2"/>
          </rPr>
          <t>JABEE:</t>
        </r>
        <r>
          <rPr>
            <sz val="8"/>
            <color indexed="81"/>
            <rFont val="Arial"/>
            <family val="2"/>
          </rPr>
          <t xml:space="preserve">
Fill in the number with X and comments</t>
        </r>
      </text>
    </comment>
  </commentList>
</comments>
</file>

<file path=xl/comments3.xml><?xml version="1.0" encoding="utf-8"?>
<comments xmlns="http://schemas.openxmlformats.org/spreadsheetml/2006/main">
  <authors>
    <author>ishii</author>
    <author>hazu</author>
    <author>M.Makino</author>
  </authors>
  <commentList>
    <comment ref="B4" authorId="0" shapeId="0">
      <text>
        <r>
          <rPr>
            <sz val="9"/>
            <color indexed="81"/>
            <rFont val="Arial"/>
            <family val="2"/>
          </rPr>
          <t>Criterion 1 refers to the establishment and publicizing of the profile of the professionals which the program intends to foster and of the learning outcomes. The profile of the professionals, the state of publicity and of awareness to the students and faculty of the learning outcomes are evaluated.
     “Outcomes” that JABEE defines here are the milestones which the program applies as program criteria to evaluate students, and they also imply “leaning outcomes including benchmark”, that the program assures the graduates to acquire at the time of completion of the program, by taking account of the profile of the professionals, namely, “knowledge and abilities which graduates are supposed to achieve at the time of the graduation”. “Profile of professionals” which program intends to foster” is the model that the program expects the graduates to be after having gained experience as professionals. Taking account of these, the program shall establish its own specific and distinctive learning outcomes for each (a) to (i) of Criterion 1 (2).
     The purpose of evaluation and accreditation is to assure the quality of the education of the program which applied for evaluation and accreditation by reviewing whether appropriate and distinctive leaning outcomes have been established, whether the educational activities are implemented so that the students achieve its outcomes, whether only the students whom have acquired the leaning outcomes have graduated, whether efforts of educational improvements are continuously and voluntarily made and whether the contents of the program is publicized. Therefore, the learning outcomes are the prerequisites of the evaluation and accreditation and it shall be established based on the educational principle of the program. Criterion 1 defines the requirements for its learning outcomes to be appropriate.
  The program’s establishing appropriate learning outcomes is the prerequisite to evaluate the program vis-a-vis Criteria 2 to 4. The learning outcomes shall be distinctive for the program to develop its educational contents and methods so that the students can achieve the learning outcomes, and to judge the degree of students’ achievement toward the learning outcomes with benchmark. Especially, the degree of achievement of the learning outcomes is evaluated in Criterion 3. The program needs to pay attention to the fact that if the details of the learning outcomes lack, the degree of achievement is difficult to be proven. 
     The program is required to define the profile of the professionals which the program intends to foster by taking account of the tradition and resources of the program, the requirements of the society and the demands of the students, to establish its own distinctive learning outcomes which materialize the contents of (a) to (i) of Criterion 1 (2), to broadly publicize its learning outcomes and to make well-known to the students and faculty of the program. As the learning outcomes have an aspect to assure to the society the knowledge and abilities that the graduates of the program have acquired, not only the contents and benchmark of the learning outcomes but also the of publicity and of awareness to the students and faculty of the learning outcomes are the subjects of the evaluation.</t>
        </r>
      </text>
    </comment>
    <comment ref="E4" authorId="0" shapeId="0">
      <text>
        <r>
          <rPr>
            <sz val="8"/>
            <color indexed="81"/>
            <rFont val="Arial"/>
            <family val="2"/>
          </rPr>
          <t>Select  Result of Judgment of Large Category of Review in Criterion 1</t>
        </r>
      </text>
    </comment>
    <comment ref="B5" authorId="1" shapeId="0">
      <text>
        <r>
          <rPr>
            <sz val="9"/>
            <color indexed="81"/>
            <rFont val="Arial"/>
            <family val="2"/>
          </rPr>
          <t xml:space="preserve">     Criterion 1 (1) requires the program to define the profile of the professionals which program intends to foster and to broadly publicize and make well-known to the students and faculty. The program is required to define the profile of the professionals which program intends to foster by taking account of the traditions and resources of the education institution and the fields of graduates. The profile of the professionals shall be established by giving consideration to the requirements of the society and the demands of the students. It is also important for the program to demonstrate how the program has established the profile of the professionals, namely how the program has assured the benchmark required by the society, taking account of the requirements of the society such as of industry where the graduates work, and the demands of the student.
     “Benchmark required by the society” in establishing the profile of the professionals which program defines and the leaning outcomes required by Criterion 1 (2) shall be appropriate for fundamental education at bachelor level expected to the professionals and allow international mutual recognition of the education. Benchmark here differs among the fields and changes with the times, therefore it is difficult to specifically clearly indicate. It is expected that through the evaluation and accreditation tasks, the gap of the benchmarks in mind between the education institutions and evaluation and accreditation side will be minimized and as a result the quality of education will be assured with common benchmark.</t>
        </r>
      </text>
    </comment>
    <comment ref="F5" authorId="2" shapeId="0">
      <text>
        <r>
          <rPr>
            <sz val="9"/>
            <color indexed="81"/>
            <rFont val="Arial"/>
            <family val="2"/>
          </rPr>
          <t>Describe summary of remarks of previous evaluation prior to fill in the basis and remarks of judgment this time,</t>
        </r>
        <r>
          <rPr>
            <b/>
            <sz val="9"/>
            <color indexed="81"/>
            <rFont val="Arial"/>
            <family val="2"/>
          </rPr>
          <t xml:space="preserve"> 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 ref="B6" authorId="1" shapeId="0">
      <text>
        <r>
          <rPr>
            <sz val="9"/>
            <color indexed="81"/>
            <rFont val="ＭＳ Ｐゴシック"/>
            <family val="3"/>
            <charset val="128"/>
          </rPr>
          <t xml:space="preserve"> </t>
        </r>
        <r>
          <rPr>
            <sz val="9"/>
            <color indexed="81"/>
            <rFont val="Arial"/>
            <family val="2"/>
          </rPr>
          <t xml:space="preserve">Criterion 1 (2) requires to reflect the profile of the professionals as required in Criterion1(1), to establish the learning outcomes as knowledge and abilities including benchmark which the graduates are supposed to surly acquire at the time of completion of the program, and to broadly publicize its learning outcomes and make well-known to the students and faculty. Also, from its nature of accreditation of four-year program, the program shall have publicized the leaning outcomes before the program’s fourth year students at the time of evaluation have been admitted to the program in principle.
     Also, Criterion 1 (2) provides in (a) to (i) the framework or category of knowledge and abilities which shall be included in the program’s own learning outcomes, and requires the program to specify its contents to establish distinctive and specific learning outcomes of the program. The reason why (a) to (i) are expressed in an abstractive way is the intention of not to prevent the diversity of the program, therefore, (a) to (i), as they stand, will not be the program’s learning outcomes but their specified contents will be the learning outcomes. It is not necessary to follow the categories of (a) to (i). It is preferred that the program states them in relation with the educational purpose and principle of the each education institution. The benchmark to be achieved by the graduates at the time of completion of the program shall be specific to judge the degree of the achievement of students toward the learning outcomes and clear at the same time. The benchmark shall be established by taking account of the fact that the Engineering Education Programs at Bachelor Level is basically a fundamental education.
</t>
        </r>
      </text>
    </comment>
    <comment ref="F6" authorId="2" shapeId="0">
      <text>
        <r>
          <rPr>
            <sz val="9"/>
            <color indexed="81"/>
            <rFont val="Arial"/>
            <family val="2"/>
          </rPr>
          <t>Describe summary of remarks of previous evaluation prior to fill in the basis and remarks of judgment this time,</t>
        </r>
        <r>
          <rPr>
            <b/>
            <sz val="9"/>
            <color indexed="81"/>
            <rFont val="Arial"/>
            <family val="2"/>
          </rPr>
          <t xml:space="preserve"> 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 ref="B7" authorId="0" shapeId="0">
      <text>
        <r>
          <rPr>
            <sz val="9"/>
            <color indexed="81"/>
            <rFont val="Arial"/>
            <family val="2"/>
          </rPr>
          <t xml:space="preserve">     Criterion 2 defines Educational Methods. Educational Methods here indicate curriculum or syllabus for students to achieve the learning outcomes, education institution and student support system to implement its curriculum, and admission of the students who have necessary qualification required to take courses designed to be able to achieve the learning outcomes.</t>
        </r>
      </text>
    </comment>
    <comment ref="E7" authorId="0" shapeId="0">
      <text>
        <r>
          <rPr>
            <sz val="8"/>
            <color indexed="81"/>
            <rFont val="Arial"/>
            <family val="2"/>
          </rPr>
          <t>Select  Result of Judgment of Large Category of Review in Criterion 2</t>
        </r>
      </text>
    </comment>
    <comment ref="B9" authorId="0" shapeId="0">
      <text>
        <r>
          <rPr>
            <sz val="9"/>
            <color indexed="81"/>
            <rFont val="Arial"/>
            <family val="2"/>
          </rPr>
          <t xml:space="preserve">     This item defines curriculum. The curriculum shall be designed for students to be able to achieve the learning outcomes and shall be made well-known to the students and faculty. The curriculum shall also indicate clear relation of courses and learning outcomes.
     The curriculum shall take account of knowledge and abilities of students to have at the time of admission. A good balance among lectures, exercises, experiments, lab courses, projects, drawing and undergraduate research as well as appropriate teaching methods for educational contents shall be elaborated. The program could give credits by combining relevant courses (e.g. PBL).
Relation among courses and the learning outcomes needs to be clearly indicated in the curriculum. However, each course is not required to directly link with individual learning outcome. One course could be credited to one learning outcome. Special lectures or undergraduate research could be linked with several learning outcomes. The program is required to establish system to indicate knowledge and abilities to be acquired through undergraduate research by clarifying the learning outcomes.
Category-dependent Criteria related with criterion 2.1(1) requires engineering education at bachelor level to be composed with four-year learning and education and more than 60% of mathematics, natural science and science &amp; technology appropriate to the field. The way of indicating its “60%” could be based on either number of credit hours or course hours which the program finds easier to provide. Description of mathematics, natural science and science &amp; technology appropriate to the fields are indicated in the Category-dependent Criteria as necessary.
</t>
        </r>
      </text>
    </comment>
    <comment ref="F9" authorId="2" shapeId="0">
      <text>
        <r>
          <rPr>
            <sz val="9"/>
            <color indexed="81"/>
            <rFont val="Arial"/>
            <family val="2"/>
          </rPr>
          <t xml:space="preserve">Describe summary of remarks of previous evaluation prior to fill in the basis and remarks of judgment this time, </t>
        </r>
        <r>
          <rPr>
            <b/>
            <sz val="9"/>
            <color indexed="81"/>
            <rFont val="Arial"/>
            <family val="2"/>
          </rPr>
          <t>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 ref="B10" authorId="0" shapeId="0">
      <text>
        <r>
          <rPr>
            <sz val="9"/>
            <color indexed="81"/>
            <rFont val="Arial"/>
            <family val="2"/>
          </rPr>
          <t xml:space="preserve">    This item defines syllabus. It indicates the program shall prepare the syllabus for each course in accordance with the curriculum and shall be made well-known to the students and the faculty.
    The syllabus shall clearly describe its position in the curriculum. The educational components &amp; methods of each course, the learning outcomes and the evaluation methods &amp; criteria shall be indicated. The educational components, the methods &amp; criteria to evaluate academic records shall be defined by giving consideration to the requirements of the society with benchmark. The course hour shall be specified either in its syllabus or in related documents.</t>
        </r>
        <r>
          <rPr>
            <sz val="9"/>
            <color indexed="81"/>
            <rFont val="ＭＳ Ｐゴシック"/>
            <family val="3"/>
            <charset val="128"/>
          </rPr>
          <t xml:space="preserve">
</t>
        </r>
      </text>
    </comment>
    <comment ref="F10" authorId="2" shapeId="0">
      <text>
        <r>
          <rPr>
            <sz val="9"/>
            <color indexed="81"/>
            <rFont val="Arial"/>
            <family val="2"/>
          </rPr>
          <t>Describe summary of remarks of previous evaluation prior to fill in the basis and remarks of judgment this time,</t>
        </r>
        <r>
          <rPr>
            <b/>
            <sz val="9"/>
            <color indexed="81"/>
            <rFont val="Arial"/>
            <family val="2"/>
          </rPr>
          <t xml:space="preserve"> 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 ref="B12" authorId="0" shapeId="0">
      <text>
        <r>
          <rPr>
            <sz val="9"/>
            <color indexed="81"/>
            <rFont val="Arial"/>
            <family val="2"/>
          </rPr>
          <t xml:space="preserve">    This item requires the program to implement education as described in the syllabus. It is important that the program encourages active learning of the students. Therefore, it is allowed to implement education by making appropriate changes in the contents of course described in the syllabus taking consideration of the degree of student understanding.</t>
        </r>
      </text>
    </comment>
    <comment ref="F12" authorId="2" shapeId="0">
      <text>
        <r>
          <rPr>
            <sz val="9"/>
            <color indexed="81"/>
            <rFont val="Arial"/>
            <family val="2"/>
          </rPr>
          <t>Describe summary of remarks of previous evaluation prior to fill in the basis and remarks of judgment this time,</t>
        </r>
        <r>
          <rPr>
            <b/>
            <sz val="9"/>
            <color indexed="81"/>
            <rFont val="Arial"/>
            <family val="2"/>
          </rPr>
          <t xml:space="preserve"> 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 ref="B13" authorId="0" shapeId="0">
      <text>
        <r>
          <rPr>
            <sz val="9"/>
            <color indexed="81"/>
            <rFont val="Arial"/>
            <family val="2"/>
          </rPr>
          <t xml:space="preserve">    This item encourages the program commitment to ensure sufficient self-learning hours, namely, implementation of educational activities in accordance with concept of system of credit hour.  Active learning (self-learning hours) is required to earn the credit hours of the course subjects other than course house so that the program shall encourage active learning and ensure sufficient self-learning hours for the students. 
    To be concrete, this encourages diversified institution-oriented measures on education in accordance with concept of system of credit hours. For example, institutional guidance to encourage active learning and commitment to ensure sufficient self-learning hours, institutionalization of homework assignments for lecture course, clarification and institutional guidance of necessary hours of preview and review on syllabus, grading based on the result of self-learning of the students, establishment of the maximum number of courses for registration, utilization of GPA (Grade Point Average), locating self-learning facilities which are available at night and the combination of all of those measures.</t>
        </r>
        <r>
          <rPr>
            <sz val="9"/>
            <color indexed="81"/>
            <rFont val="ＭＳ Ｐゴシック"/>
            <family val="3"/>
            <charset val="128"/>
          </rPr>
          <t xml:space="preserve">
</t>
        </r>
      </text>
    </comment>
    <comment ref="F13" authorId="2" shapeId="0">
      <text>
        <r>
          <rPr>
            <sz val="9"/>
            <color indexed="81"/>
            <rFont val="Arial"/>
            <family val="2"/>
          </rPr>
          <t xml:space="preserve">Describe summary of remarks of previous evaluation prior to fill in the basis and remarks of judgment this time, </t>
        </r>
        <r>
          <rPr>
            <b/>
            <sz val="9"/>
            <color indexed="81"/>
            <rFont val="Arial"/>
            <family val="2"/>
          </rPr>
          <t>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 ref="B14" authorId="0" shapeId="0">
      <text>
        <r>
          <rPr>
            <sz val="9"/>
            <color indexed="81"/>
            <rFont val="Arial"/>
            <family val="2"/>
          </rPr>
          <t xml:space="preserve">    This item defines the degree of achievement for each learning outcome by the students. Namely, it indicates the program to make students regularly review the degree of achievement for each learning outcome and to reflect it to their learning.</t>
        </r>
      </text>
    </comment>
    <comment ref="F14" authorId="2" shapeId="0">
      <text>
        <r>
          <rPr>
            <sz val="9"/>
            <color indexed="81"/>
            <rFont val="Arial"/>
            <family val="2"/>
          </rPr>
          <t xml:space="preserve">Describe summary of remarks of previous evaluation prior to fill in the basis and remarks of judgment this time, </t>
        </r>
        <r>
          <rPr>
            <b/>
            <sz val="9"/>
            <color indexed="81"/>
            <rFont val="Arial"/>
            <family val="2"/>
          </rPr>
          <t>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 ref="B16" authorId="0" shapeId="0">
      <text>
        <r>
          <rPr>
            <sz val="9"/>
            <color indexed="81"/>
            <rFont val="Arial"/>
            <family val="2"/>
          </rPr>
          <t xml:space="preserve">    This item defines faculty allocation and institutional support on education for the faculty. Namely, the education institution shall provide a sufficient number of faculty members to implement the curriculum with appropriate educational methods, shall yield intended educational results, and shall provide the faculty with institutional support on education.
    Allocation of the faculty is fundamental of the education institution, therefore, shall be independently determine by education institution. The number of faculty stipulated in the National Standards for Establishment of Universities and College of Technology shall be considered as a minimum requirement to provide faculty allocation and institutional support on education. Faculty and institutional supports on education appropriate to the field are indicated in Category-dependent Criteria if necessary.</t>
        </r>
        <r>
          <rPr>
            <sz val="9"/>
            <color indexed="81"/>
            <rFont val="ＭＳ Ｐゴシック"/>
            <family val="3"/>
            <charset val="128"/>
          </rPr>
          <t xml:space="preserve">
</t>
        </r>
      </text>
    </comment>
    <comment ref="F16" authorId="2" shapeId="0">
      <text>
        <r>
          <rPr>
            <sz val="9"/>
            <color indexed="81"/>
            <rFont val="Arial"/>
            <family val="2"/>
          </rPr>
          <t xml:space="preserve">Describe summary of remarks of previous evaluation prior to fill in the basis and remarks of judgment this time, </t>
        </r>
        <r>
          <rPr>
            <b/>
            <sz val="9"/>
            <color indexed="81"/>
            <rFont val="Arial"/>
            <family val="2"/>
          </rPr>
          <t>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 ref="B17" authorId="0" shapeId="0">
      <text>
        <r>
          <rPr>
            <sz val="9"/>
            <color indexed="81"/>
            <rFont val="Arial"/>
            <family val="2"/>
          </rPr>
          <t xml:space="preserve">    This item defines communication network among faculty. Namely, the education institution shall have communication network among the faculty for close collaboration among the courses set in the curriculum to obtain better educational results. The communication network shall be made well-known to the faculty. The activities of the communication network shall be implemented.</t>
        </r>
      </text>
    </comment>
    <comment ref="F17" authorId="2" shapeId="0">
      <text>
        <r>
          <rPr>
            <sz val="9"/>
            <color indexed="81"/>
            <rFont val="Arial"/>
            <family val="2"/>
          </rPr>
          <t xml:space="preserve">Describe summary of remarks of previous evaluation prior to fill in the basis and remarks of judgment this time, </t>
        </r>
        <r>
          <rPr>
            <b/>
            <sz val="9"/>
            <color indexed="81"/>
            <rFont val="Arial"/>
            <family val="2"/>
          </rPr>
          <t>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 ref="B18" authorId="0" shapeId="0">
      <text>
        <r>
          <rPr>
            <sz val="9"/>
            <color indexed="81"/>
            <rFont val="Arial"/>
            <family val="2"/>
          </rPr>
          <t xml:space="preserve">    This item defines system to promote Faculty Development (FD). Namely, the education institution shall promote Faculty Development (FD) to encourage the faculty’s educational abilities. The system shall be made well-known to the faculty and FD activities shall take place in the program effectively. Additionally, the system shall include measure to support and encourage faculty’s individual educational abilities.</t>
        </r>
      </text>
    </comment>
    <comment ref="F18" authorId="2" shapeId="0">
      <text>
        <r>
          <rPr>
            <sz val="9"/>
            <color indexed="81"/>
            <rFont val="Arial"/>
            <family val="2"/>
          </rPr>
          <t xml:space="preserve">Describe summary of remarks of previous evaluation prior to fill in the basis and remarks of judgment this time, </t>
        </r>
        <r>
          <rPr>
            <b/>
            <sz val="9"/>
            <color indexed="81"/>
            <rFont val="Arial"/>
            <family val="2"/>
          </rPr>
          <t>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 ref="B19" authorId="0" shapeId="0">
      <text>
        <r>
          <rPr>
            <sz val="9"/>
            <color indexed="81"/>
            <rFont val="Arial"/>
            <family val="2"/>
          </rPr>
          <t xml:space="preserve">    This item defines institutional evaluation on faculty’s educational activities. Namely, the education institution shall have a method to institutionally evaluate faculty’s educational activities. The method shall be made well-known to the faculty and the evaluation shall be implemented by taking account of the method.
    The aim of evaluation on faculty’s educational activities is to promote faculty’s willingness toward educational activities and broadly facilitate better education. It intends to duly evaluate faculty’s educational activities as performance, at the same time, broadly disseminate to other faculty, through promoting FD activities, faculty’s innovations and efforts made as a basis of evaluated activities. 
</t>
        </r>
      </text>
    </comment>
    <comment ref="F19" authorId="2" shapeId="0">
      <text>
        <r>
          <rPr>
            <sz val="9"/>
            <color indexed="81"/>
            <rFont val="Arial"/>
            <family val="2"/>
          </rPr>
          <t xml:space="preserve">Describe summary of remarks of previous evaluation prior to fill in the basis and remarks of judgment this time, </t>
        </r>
        <r>
          <rPr>
            <b/>
            <sz val="9"/>
            <color indexed="81"/>
            <rFont val="Arial"/>
            <family val="2"/>
          </rPr>
          <t>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 ref="B21" authorId="0" shapeId="0">
      <text>
        <r>
          <rPr>
            <sz val="9"/>
            <color indexed="81"/>
            <rFont val="ＭＳ Ｐゴシック"/>
            <family val="3"/>
            <charset val="128"/>
          </rPr>
          <t xml:space="preserve">    </t>
        </r>
        <r>
          <rPr>
            <sz val="9"/>
            <color indexed="81"/>
            <rFont val="Arial"/>
            <family val="2"/>
          </rPr>
          <t>This item defines admission policies and procedures of the students. The program shall establish concrete admission policies and procedures in order to admit students with proper knowledge and abilities for the course curriculum designed to achieve the learning outcomes of the program. The program shall publicize the admission policies and procedures, and implement its admission in accordance with the policies and procedures.</t>
        </r>
        <r>
          <rPr>
            <sz val="9"/>
            <color indexed="81"/>
            <rFont val="ＭＳ Ｐゴシック"/>
            <family val="3"/>
            <charset val="128"/>
          </rPr>
          <t xml:space="preserve">
</t>
        </r>
        <r>
          <rPr>
            <sz val="9"/>
            <color indexed="81"/>
            <rFont val="ＭＳ Ｐゴシック"/>
            <family val="3"/>
            <charset val="128"/>
          </rPr>
          <t xml:space="preserve">
</t>
        </r>
      </text>
    </comment>
    <comment ref="F21" authorId="2" shapeId="0">
      <text>
        <r>
          <rPr>
            <sz val="9"/>
            <color indexed="81"/>
            <rFont val="Arial"/>
            <family val="2"/>
          </rPr>
          <t>Describe summary of remarks of previous evaluation prior to fill in the basis and remarks of judgment this time,</t>
        </r>
        <r>
          <rPr>
            <b/>
            <sz val="9"/>
            <color indexed="81"/>
            <rFont val="Arial"/>
            <family val="2"/>
          </rPr>
          <t xml:space="preserve"> 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 ref="B22" authorId="0" shapeId="0">
      <text>
        <r>
          <rPr>
            <sz val="9"/>
            <color indexed="81"/>
            <rFont val="Arial"/>
            <family val="2"/>
          </rPr>
          <t xml:space="preserve">    This item defines the selection of students during the middle of curriculum. Namely, For the case of program consisting of two tiers, the first of which is common to some number of programs, the second of which is specific to the program, and the selective admission of students to the second tier takes place on their completion of the first tier, the education institution shall establish concrete admission policies and procedures for this selective admission. The policies and procedures shall be made well-known to the students and the faculty. The students’ selective admission shall be implemented in accordance with the policies and procedures.
    In principle, the students of the program shall be determined, at the latest, sometime between the admission and the beginning of first semester of third year. The list of students shall be always available for verification.</t>
        </r>
      </text>
    </comment>
    <comment ref="F22" authorId="2" shapeId="0">
      <text>
        <r>
          <rPr>
            <sz val="9"/>
            <color indexed="81"/>
            <rFont val="Arial"/>
            <family val="2"/>
          </rPr>
          <t xml:space="preserve">Describe summary of remarks of previous evaluation prior to fill in the basis and remarks of judgment this time, </t>
        </r>
        <r>
          <rPr>
            <b/>
            <sz val="9"/>
            <color indexed="81"/>
            <rFont val="Arial"/>
            <family val="2"/>
          </rPr>
          <t>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 ref="B23" authorId="0" shapeId="0">
      <text>
        <r>
          <rPr>
            <sz val="9"/>
            <color indexed="81"/>
            <rFont val="ＭＳ Ｐゴシック"/>
            <family val="3"/>
            <charset val="128"/>
          </rPr>
          <t xml:space="preserve">    </t>
        </r>
        <r>
          <rPr>
            <sz val="9"/>
            <color indexed="81"/>
            <rFont val="Arial"/>
            <family val="2"/>
          </rPr>
          <t>This item defines the case of program admitting students to transfer from other education institutions into the program. The program shall broadly publicize the policies and procedures. The students’ transfer shall be implemented in accordance with the policies and procedures.</t>
        </r>
      </text>
    </comment>
    <comment ref="F23" authorId="2" shapeId="0">
      <text>
        <r>
          <rPr>
            <sz val="9"/>
            <color indexed="81"/>
            <rFont val="Arial"/>
            <family val="2"/>
          </rPr>
          <t xml:space="preserve">Describe summary of remarks of previous evaluation prior to fill in the basis and remarks of judgment this time, </t>
        </r>
        <r>
          <rPr>
            <b/>
            <sz val="9"/>
            <color indexed="81"/>
            <rFont val="Arial"/>
            <family val="2"/>
          </rPr>
          <t>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 ref="B24" authorId="0" shapeId="0">
      <text>
        <r>
          <rPr>
            <sz val="9"/>
            <color indexed="81"/>
            <rFont val="Arial"/>
            <family val="2"/>
          </rPr>
          <t xml:space="preserve">    This item defines the case of program allowing students to move between the courses within the education institution. Namely, the program shall establish concrete policies and procedures of move between the courses if the program allows the students to move into the other program before completing the program. The policies and procedures shall be made well-known to the students and the faculty. The students’ moving between the courses shall be implemented in accordance with the policies and procedures.
    This item intends a proper implementation of students’ moving between the courses within the education institution in accordance with policies. The contents of its rules and appropriateness of operation shall be focused at the evaluation of accreditation. Appropriateness of operation means that the number of students moving between the courses does not exceed appropriate range. Therefore, if a large number of students move between the courses, the program would have been differently operated from its original setting as mentioned in “Guide for Preamble” and it is most probable that the program has critical problems on student admission and education methods.
</t>
        </r>
        <r>
          <rPr>
            <sz val="9"/>
            <color indexed="81"/>
            <rFont val="ＭＳ Ｐゴシック"/>
            <family val="3"/>
            <charset val="128"/>
          </rPr>
          <t xml:space="preserve">
</t>
        </r>
      </text>
    </comment>
    <comment ref="F24" authorId="2" shapeId="0">
      <text>
        <r>
          <rPr>
            <sz val="9"/>
            <color indexed="81"/>
            <rFont val="Arial"/>
            <family val="2"/>
          </rPr>
          <t xml:space="preserve">Describe summary of remarks of previous examination prior to fill in the basis and remarks of judgment this time, </t>
        </r>
        <r>
          <rPr>
            <b/>
            <sz val="9"/>
            <color indexed="81"/>
            <rFont val="Arial"/>
            <family val="2"/>
          </rPr>
          <t>if the Examination this time applies Interim Examination and this review item applies Examination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Examination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Examination Result of this time</t>
        </r>
        <r>
          <rPr>
            <sz val="9"/>
            <color indexed="81"/>
            <rFont val="ＭＳ Ｐゴシック"/>
            <family val="3"/>
            <charset val="128"/>
          </rPr>
          <t xml:space="preserve">】
</t>
        </r>
        <r>
          <rPr>
            <sz val="9"/>
            <color indexed="81"/>
            <rFont val="Arial"/>
            <family val="2"/>
          </rPr>
          <t>xxxxxxxxxxxxxxxxxxxxxxxxxx</t>
        </r>
      </text>
    </comment>
    <comment ref="B26" authorId="0" shapeId="0">
      <text>
        <r>
          <rPr>
            <sz val="9"/>
            <color indexed="81"/>
            <rFont val="ＭＳ Ｐゴシック"/>
            <family val="3"/>
            <charset val="128"/>
          </rPr>
          <t xml:space="preserve">   </t>
        </r>
        <r>
          <rPr>
            <sz val="9"/>
            <color indexed="81"/>
            <rFont val="Arial"/>
            <family val="2"/>
          </rPr>
          <t xml:space="preserve">  This item defines institution’s effort to ensure the facilities, equipments and financial resources. Namely, the education institution shall be equipped with classrooms, laboratories, exercise rooms, libraries, information related equipment, self-learning and rest facilities, cafeteria, etc. necessary for the students to achieve the learning outcomes of the program. The program shall make efforts to ensure necessary financial resources to maintain, improve, and operate the educational environment. 
     In terms of facilities and equipments, the important point is that the students can carry out experiments in appropriate space and safely. In terms of appropriate space the National Standards for Establishment of Universities could be a reference.</t>
        </r>
        <r>
          <rPr>
            <sz val="9"/>
            <color indexed="81"/>
            <rFont val="ＭＳ Ｐゴシック"/>
            <family val="3"/>
            <charset val="128"/>
          </rPr>
          <t xml:space="preserve">
</t>
        </r>
      </text>
    </comment>
    <comment ref="F26" authorId="2" shapeId="0">
      <text>
        <r>
          <rPr>
            <sz val="9"/>
            <color indexed="81"/>
            <rFont val="Arial"/>
            <family val="2"/>
          </rPr>
          <t xml:space="preserve">Describe summary of remarks of previous evaluation prior to fill in the basis and remarks of judgment this time, </t>
        </r>
        <r>
          <rPr>
            <b/>
            <sz val="9"/>
            <color indexed="81"/>
            <rFont val="Arial"/>
            <family val="2"/>
          </rPr>
          <t>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 ref="B27" authorId="0" shapeId="0">
      <text>
        <r>
          <rPr>
            <sz val="9"/>
            <color indexed="81"/>
            <rFont val="ＭＳ Ｐゴシック"/>
            <family val="3"/>
            <charset val="128"/>
          </rPr>
          <t xml:space="preserve">     </t>
        </r>
        <r>
          <rPr>
            <sz val="9"/>
            <color indexed="81"/>
            <rFont val="Arial"/>
            <family val="2"/>
          </rPr>
          <t>This item defines the student support system. Namely, the program shall have a system as for educational environment and for students’ learning, such as to help students better understand lectures, and to enhance students’ learning motivation, and to take account of the demands of the students for such supports. The system shall be made well-known to the students, faculty and staff. The activities shall be implemented in accordance with the system.</t>
        </r>
      </text>
    </comment>
    <comment ref="F27" authorId="2" shapeId="0">
      <text>
        <r>
          <rPr>
            <sz val="9"/>
            <color indexed="81"/>
            <rFont val="Arial"/>
            <family val="2"/>
          </rPr>
          <t xml:space="preserve">Describe summary of remarks of previous evaluation prior to fill in the basis and remarks of judgment this time, </t>
        </r>
        <r>
          <rPr>
            <b/>
            <sz val="9"/>
            <color indexed="81"/>
            <rFont val="Arial"/>
            <family val="2"/>
          </rPr>
          <t>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 ref="B28" authorId="0" shapeId="0">
      <text>
        <r>
          <rPr>
            <sz val="9"/>
            <color indexed="81"/>
            <rFont val="Arial"/>
            <family val="2"/>
          </rPr>
          <t xml:space="preserve">   Criterion 3 defines the achievement of the learning outcomes of the program (Concretized form of criterion 1(2) (a) to (i)). The achievement of the learning outcomes (including its benchmark), which the program assures, is evaluated whether it is appropriately ensured.
     The program is required to prove that all the graduates of the program have achieved all learning outcomes established by the program. The development of method of indicating proof and the establishment of benchmark are fully under the responsibility for the program as is the case for the development of educational methods. It is also expected to be appropriate from the point of view of the third-party. It is required for program to have preexisting graduates, records of evaluation on those graduates and evidential documents to indicate all the graduates of the program have achieved the learning outcomes. The evidential documents (e.g. answer sheets, reports) of students who lay on the boundary of passing or failing relating to benchmark judgment on achievement of learning outcomes is specifically important.
     If there is no graduate of the program yet, the program shall have substantial graduates at least. In such a case, the degree of achievement of the learning outcomes by the substantial graduates shall be the scope of evaluation. Substantial graduates here indicate students who have already graduated from the program applying to be accredited with equivalent curriculum and have acquired 70 to 80% of level of knowledge and abilities required to complete the program.
     Criterion 3 is defined by intending relevancy of “achievement of each learning outcomes”, “achievement of those learning outcomes as comprehension”, and “achievement of its learning outcomes by all the graduates of the program”.</t>
        </r>
      </text>
    </comment>
    <comment ref="E28" authorId="0" shapeId="0">
      <text>
        <r>
          <rPr>
            <sz val="8"/>
            <color indexed="81"/>
            <rFont val="Arial"/>
            <family val="2"/>
          </rPr>
          <t>Select  Result of Judgment of Large Category of Review in Criterion 3</t>
        </r>
      </text>
    </comment>
    <comment ref="B29" authorId="0" shapeId="0">
      <text>
        <r>
          <rPr>
            <sz val="9"/>
            <color indexed="81"/>
            <rFont val="ＭＳ Ｐゴシック"/>
            <family val="3"/>
            <charset val="128"/>
          </rPr>
          <t xml:space="preserve">    </t>
        </r>
        <r>
          <rPr>
            <sz val="9"/>
            <color indexed="81"/>
            <rFont val="Arial"/>
            <family val="2"/>
          </rPr>
          <t xml:space="preserve"> This item defines the achievement of the learning outcomes for each course. Namely, the program shall evaluate, on each course, the degree of achievement of the learning outcomes for each student in accordance with the evaluation criteria and methods defined in the syllabus. Also, the program shall take account of benchmark of evaluation criteria and method defined in the syllabus from the perspective on evaluation for degree of achievement of the learning outcomes.</t>
        </r>
      </text>
    </comment>
    <comment ref="F29" authorId="2" shapeId="0">
      <text>
        <r>
          <rPr>
            <sz val="9"/>
            <color indexed="81"/>
            <rFont val="Arial"/>
            <family val="2"/>
          </rPr>
          <t>Describe summary of remarks of previous evaluation prior to fill in the basis and remarks of judgment this time,</t>
        </r>
        <r>
          <rPr>
            <b/>
            <sz val="9"/>
            <color indexed="81"/>
            <rFont val="Arial"/>
            <family val="2"/>
          </rPr>
          <t xml:space="preserve"> 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 ref="B30" authorId="0" shapeId="0">
      <text>
        <r>
          <rPr>
            <sz val="9"/>
            <color indexed="81"/>
            <rFont val="ＭＳ Ｐゴシック"/>
            <family val="3"/>
            <charset val="128"/>
          </rPr>
          <t xml:space="preserve">   </t>
        </r>
        <r>
          <rPr>
            <sz val="9"/>
            <color indexed="81"/>
            <rFont val="Arial"/>
            <family val="2"/>
          </rPr>
          <t xml:space="preserve">  This item defines the handling of credits, which the students have earned in other higher education institutions. Namely, the program shall define evaluation methods for credits, which the students have earned in other higher education institutions, for credits which the transferred students have earned in the previous education institutions as the results of external examinations if the program recognizes credit transfer of the courses required to complete the program. The credit transfer shall be accepted in accordance with defined evaluation methods.</t>
        </r>
      </text>
    </comment>
    <comment ref="F30" authorId="2" shapeId="0">
      <text>
        <r>
          <rPr>
            <sz val="9"/>
            <color indexed="81"/>
            <rFont val="Arial"/>
            <family val="2"/>
          </rPr>
          <t xml:space="preserve">Describe summary of remarks of previous evaluation prior to fill in the basis and remarks of judgment this time, </t>
        </r>
        <r>
          <rPr>
            <b/>
            <sz val="9"/>
            <color indexed="81"/>
            <rFont val="Arial"/>
            <family val="2"/>
          </rPr>
          <t>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xxxxxxxxxxxxxxxxxxxxxxxxxx</t>
        </r>
      </text>
    </comment>
    <comment ref="B31" authorId="0" shapeId="0">
      <text>
        <r>
          <rPr>
            <sz val="9"/>
            <color indexed="81"/>
            <rFont val="ＭＳ Ｐゴシック"/>
            <family val="3"/>
            <charset val="128"/>
          </rPr>
          <t xml:space="preserve">     </t>
        </r>
        <r>
          <rPr>
            <sz val="9"/>
            <color indexed="81"/>
            <rFont val="Arial"/>
            <family val="2"/>
          </rPr>
          <t>This item defines the assurance of achievement of the learning outcomes established by the program. Namely, the program shall provide evaluation criteria and methods to holistically evaluate the degree of achievement of each learning outcome of the program. The evaluation shall be implemented in accordance with the evaluation criteria and methods.
     Evaluation methods to holistically evaluate the degree of achievement of each learning outcome of the program indicates as follows. If the learning outcomes are established appropriately (Criterion 1(2)), and curriculum is holistically designed for students to be able to achieve (Criterion 2.1(1)), by achieving courses allocated for each learning outcome, students shall be able to achieve its learning outcome (Criterion 3(1)). If giving consideration on relevancy of Criterion 1, 2 and 3 and the educational process is implemented appropriately, simply by comprehending the result of evaluation on each course, each learning outcome could be achieved. Other than that, there are various ways of evaluation methods based on learning outcome such as prioritize each course (a compulsory course and elective course, lectures and experiments etc.), evaluate comprehensively by taking account of result of external examinations, implement evaluation of comprehensive degree of achievement of learning outcome which intend to improve education.</t>
        </r>
        <r>
          <rPr>
            <sz val="9"/>
            <color indexed="81"/>
            <rFont val="ＭＳ Ｐゴシック"/>
            <family val="3"/>
            <charset val="128"/>
          </rPr>
          <t xml:space="preserve">
</t>
        </r>
      </text>
    </comment>
    <comment ref="F31" authorId="2" shapeId="0">
      <text>
        <r>
          <rPr>
            <sz val="9"/>
            <color indexed="81"/>
            <rFont val="Arial"/>
            <family val="2"/>
          </rPr>
          <t>Describe summary of remarks of previous evaluation prior to fill in the basis and remarks of judgment this time,</t>
        </r>
        <r>
          <rPr>
            <b/>
            <sz val="9"/>
            <color indexed="81"/>
            <rFont val="Arial"/>
            <family val="2"/>
          </rPr>
          <t xml:space="preserve"> 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 ref="B32" authorId="0" shapeId="0">
      <text>
        <r>
          <rPr>
            <sz val="9"/>
            <color indexed="81"/>
            <rFont val="ＭＳ Ｐゴシック"/>
            <family val="3"/>
            <charset val="128"/>
          </rPr>
          <t xml:space="preserve">     </t>
        </r>
        <r>
          <rPr>
            <sz val="9"/>
            <color indexed="81"/>
            <rFont val="Arial"/>
            <family val="2"/>
          </rPr>
          <t>This item defines the assurance of achievement of the learning outcomes by all the graduates of the program. Namely, the program shall have a system to review whether all learning outcomes have been achieved by all the graduates of the program. Judgment of program completion shall be made based on its result.</t>
        </r>
      </text>
    </comment>
    <comment ref="F32" authorId="2" shapeId="0">
      <text>
        <r>
          <rPr>
            <sz val="9"/>
            <color indexed="81"/>
            <rFont val="Arial"/>
            <family val="2"/>
          </rPr>
          <t xml:space="preserve">Describe summary of remarks of previous evaluation prior to fill in the basis and remarks of judgment this time, </t>
        </r>
        <r>
          <rPr>
            <b/>
            <sz val="9"/>
            <color indexed="81"/>
            <rFont val="Arial"/>
            <family val="2"/>
          </rPr>
          <t>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 ref="B33" authorId="0" shapeId="0">
      <text>
        <r>
          <rPr>
            <sz val="9"/>
            <color indexed="81"/>
            <rFont val="ＭＳ Ｐゴシック"/>
            <family val="3"/>
            <charset val="128"/>
          </rPr>
          <t xml:space="preserve">  </t>
        </r>
        <r>
          <rPr>
            <sz val="9"/>
            <color indexed="81"/>
            <rFont val="Arial"/>
            <family val="2"/>
          </rPr>
          <t xml:space="preserve">   This item requires by achieving all the learning outcomes of the program, that all the graduates of the program shall have acquired the contents of (a) to (i) of Criteria 1(2) with appropriate benchmark. Specifically, it is necessary for the program to indicate the assurance of sufficient degree of achievement for all the items when organizing knowledge and abilities to be assured by achieving the learning outcomes in accordance with (a) to (i) of criterion 1(2) individually.</t>
        </r>
      </text>
    </comment>
    <comment ref="F33" authorId="2" shapeId="0">
      <text>
        <r>
          <rPr>
            <sz val="9"/>
            <color indexed="81"/>
            <rFont val="Arial"/>
            <family val="2"/>
          </rPr>
          <t xml:space="preserve">Describe summary of remarks of previous evaluation prior to fill in the basis and remarks of judgment this time, </t>
        </r>
        <r>
          <rPr>
            <b/>
            <sz val="9"/>
            <color indexed="81"/>
            <rFont val="Arial"/>
            <family val="2"/>
          </rPr>
          <t>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 ref="B34" authorId="0" shapeId="0">
      <text>
        <r>
          <rPr>
            <sz val="9"/>
            <color indexed="81"/>
            <rFont val="ＭＳ Ｐゴシック"/>
            <family val="3"/>
            <charset val="128"/>
          </rPr>
          <t xml:space="preserve">   </t>
        </r>
        <r>
          <rPr>
            <sz val="9"/>
            <color indexed="81"/>
            <rFont val="Arial"/>
            <family val="2"/>
          </rPr>
          <t xml:space="preserve">  Criterion 4 defines the educational improvement. Evaluation focuses on self-review system of education, system for continuous improvement based on its self-review system of education and implementation of its relevant activities. The scope of self-review and improvement here include all educational process and environment from admission to graduation.</t>
        </r>
      </text>
    </comment>
    <comment ref="E34" authorId="0" shapeId="0">
      <text>
        <r>
          <rPr>
            <sz val="8"/>
            <color indexed="81"/>
            <rFont val="Arial"/>
            <family val="2"/>
          </rPr>
          <t>Select  Result of Judgment of Large Category of Review in Criterion 4</t>
        </r>
      </text>
    </comment>
    <comment ref="B36" authorId="0" shapeId="0">
      <text>
        <r>
          <rPr>
            <sz val="9"/>
            <color indexed="81"/>
            <rFont val="ＭＳ Ｐゴシック"/>
            <family val="3"/>
            <charset val="128"/>
          </rPr>
          <t xml:space="preserve">    </t>
        </r>
        <r>
          <rPr>
            <sz val="9"/>
            <color indexed="81"/>
            <rFont val="Arial"/>
            <family val="2"/>
          </rPr>
          <t xml:space="preserve"> This item defines the self-review system of education. Namely, the program shall have a self-review system of educational activities in accordance with Criteria 1 to 3 on the basis of evaluation results of the degree of achievement of the learning outcomes. The self-review system shall be made well-known to the faculty. The self-review shall be implemented in accordance with the system.</t>
        </r>
      </text>
    </comment>
    <comment ref="F36" authorId="2" shapeId="0">
      <text>
        <r>
          <rPr>
            <sz val="9"/>
            <color indexed="81"/>
            <rFont val="Arial"/>
            <family val="2"/>
          </rPr>
          <t>Describe summary of remarks of previous evaluation prior to fill in the basis and remarks of judgment this time,</t>
        </r>
        <r>
          <rPr>
            <b/>
            <sz val="9"/>
            <color indexed="81"/>
            <rFont val="Arial"/>
            <family val="2"/>
          </rPr>
          <t xml:space="preserve"> 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 ref="B37" authorId="0" shapeId="0">
      <text>
        <r>
          <rPr>
            <sz val="9"/>
            <color indexed="81"/>
            <rFont val="ＭＳ Ｐゴシック"/>
            <family val="3"/>
            <charset val="128"/>
          </rPr>
          <t xml:space="preserve">   </t>
        </r>
        <r>
          <rPr>
            <sz val="9"/>
            <color indexed="81"/>
            <rFont val="Arial"/>
            <family val="2"/>
          </rPr>
          <t xml:space="preserve">  This item defines the conditions of the self-review system of educational activities. Namely, the system shall include a structure to take account of the requirements of the society and the demands of the students. The system itself shall have a self-checking structure.</t>
        </r>
      </text>
    </comment>
    <comment ref="F37" authorId="2" shapeId="0">
      <text>
        <r>
          <rPr>
            <sz val="9"/>
            <color indexed="81"/>
            <rFont val="Arial"/>
            <family val="2"/>
          </rPr>
          <t xml:space="preserve">Describe summary of remarks of previous evaluation prior to fill in the basis and remarks of judgment this time, </t>
        </r>
        <r>
          <rPr>
            <b/>
            <sz val="9"/>
            <color indexed="81"/>
            <rFont val="Arial"/>
            <family val="2"/>
          </rPr>
          <t>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 ref="B38" authorId="0" shapeId="0">
      <text>
        <r>
          <rPr>
            <sz val="9"/>
            <color indexed="81"/>
            <rFont val="ＭＳ Ｐゴシック"/>
            <family val="3"/>
            <charset val="128"/>
          </rPr>
          <t xml:space="preserve">     </t>
        </r>
        <r>
          <rPr>
            <sz val="9"/>
            <color indexed="81"/>
            <rFont val="Arial"/>
            <family val="2"/>
          </rPr>
          <t>This item defines the accessibility of records relating to the self-review system of education. Namely, minutes of meetings and committees relating to the system to review the educational activities shall be accessible to the faculty.</t>
        </r>
      </text>
    </comment>
    <comment ref="F38" authorId="2" shapeId="0">
      <text>
        <r>
          <rPr>
            <sz val="9"/>
            <color indexed="81"/>
            <rFont val="Arial"/>
            <family val="2"/>
          </rPr>
          <t xml:space="preserve">Describe summary of remarks of previous evaluation prior to fill in the basis and remarks of judgment this time, </t>
        </r>
        <r>
          <rPr>
            <b/>
            <sz val="9"/>
            <color indexed="81"/>
            <rFont val="Arial"/>
            <family val="2"/>
          </rPr>
          <t>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 ref="B40" authorId="0" shapeId="0">
      <text>
        <r>
          <rPr>
            <sz val="9"/>
            <color indexed="81"/>
            <rFont val="ＭＳ Ｐゴシック"/>
            <family val="3"/>
            <charset val="128"/>
          </rPr>
          <t xml:space="preserve">   </t>
        </r>
        <r>
          <rPr>
            <sz val="9"/>
            <color indexed="81"/>
            <rFont val="Arial"/>
            <family val="2"/>
          </rPr>
          <t xml:space="preserve">  This item defines the system of continuous improvement and intends educational activities of the program to be continuously improved through evaluation activities for the accreditation. Also, its improvement shall be used for the improvement on achievement of the learning outcomes of the students.</t>
        </r>
      </text>
    </comment>
    <comment ref="F40" authorId="2" shapeId="0">
      <text>
        <r>
          <rPr>
            <sz val="9"/>
            <color indexed="81"/>
            <rFont val="Arial"/>
            <family val="2"/>
          </rPr>
          <t xml:space="preserve">Describe summary of remarks of previous evaluation prior to fill in the basis and remarks of judgment this time, </t>
        </r>
        <r>
          <rPr>
            <b/>
            <sz val="9"/>
            <color indexed="81"/>
            <rFont val="Arial"/>
            <family val="2"/>
          </rPr>
          <t>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List>
</comments>
</file>

<file path=xl/comments4.xml><?xml version="1.0" encoding="utf-8"?>
<comments xmlns="http://schemas.openxmlformats.org/spreadsheetml/2006/main">
  <authors>
    <author>ishii</author>
    <author>hazu</author>
  </authors>
  <commentList>
    <comment ref="B40" authorId="0" shapeId="0">
      <text>
        <r>
          <rPr>
            <sz val="9"/>
            <color indexed="81"/>
            <rFont val="Arial"/>
            <family val="2"/>
          </rPr>
          <t>Describe the things unable to indicate as judgment result. For example, following are the examples:
  -Remarkable thing about the program,
  -Tips for the program to expand its feature.</t>
        </r>
      </text>
    </comment>
    <comment ref="B41" authorId="0" shapeId="0">
      <text>
        <r>
          <rPr>
            <sz val="9"/>
            <color indexed="81"/>
            <rFont val="Arial"/>
            <family val="2"/>
          </rPr>
          <t xml:space="preserve">Fill in the comprehensive explanation of the problem if the program have any.
(Comprehensively describe the basis of the problem of the program and how it influence by referring following example)
The learning Outcomes for the Engineering Design of the program lacks specifics so that there are weakness (or concern) in the curriculum structure and lacks clarification in the learning outcomes for each subject so as a result, the program has weakness (or concern) for the appropriate implementation of evaluation methods and validity of benchmark in their learning outcomes 
e.g. 2:
The program has system of self-review of education and its activities are implemented annually however, utilization of result of class survey, for example, are relied on each individual faculty therefore, educational improvement based on the result of self-review of education is not implemented institutionally. </t>
        </r>
        <r>
          <rPr>
            <sz val="9"/>
            <color indexed="81"/>
            <rFont val="ＭＳ Ｐゴシック"/>
            <family val="3"/>
            <charset val="128"/>
          </rPr>
          <t xml:space="preserve">
</t>
        </r>
      </text>
    </comment>
    <comment ref="F46" authorId="1" shapeId="0">
      <text>
        <r>
          <rPr>
            <b/>
            <sz val="9"/>
            <color indexed="81"/>
            <rFont val="Arial"/>
            <family val="2"/>
          </rPr>
          <t>JABEE:</t>
        </r>
        <r>
          <rPr>
            <sz val="9"/>
            <color indexed="81"/>
            <rFont val="Arial"/>
            <family val="2"/>
          </rPr>
          <t xml:space="preserve">
Fill in the worksheet PRR (at Exit Meeting)</t>
        </r>
      </text>
    </comment>
    <comment ref="F47" authorId="1" shapeId="0">
      <text>
        <r>
          <rPr>
            <b/>
            <sz val="9"/>
            <color indexed="81"/>
            <rFont val="Arial"/>
            <family val="2"/>
          </rPr>
          <t>JABEE:</t>
        </r>
        <r>
          <rPr>
            <sz val="9"/>
            <color indexed="81"/>
            <rFont val="Arial"/>
            <family val="2"/>
          </rPr>
          <t xml:space="preserve">
Fill in the worksheet PRR (at Exit Meeting)</t>
        </r>
      </text>
    </comment>
    <comment ref="F48" authorId="1" shapeId="0">
      <text>
        <r>
          <rPr>
            <b/>
            <sz val="9"/>
            <color indexed="81"/>
            <rFont val="Arial"/>
            <family val="2"/>
          </rPr>
          <t>JABEE:</t>
        </r>
        <r>
          <rPr>
            <sz val="9"/>
            <color indexed="81"/>
            <rFont val="Arial"/>
            <family val="2"/>
          </rPr>
          <t xml:space="preserve">
Fill in the worksheet PRR (at Exit Meeting)</t>
        </r>
      </text>
    </comment>
  </commentList>
</comments>
</file>

<file path=xl/comments5.xml><?xml version="1.0" encoding="utf-8"?>
<comments xmlns="http://schemas.openxmlformats.org/spreadsheetml/2006/main">
  <authors>
    <author>ishii</author>
    <author>hazu</author>
    <author>M.Makino</author>
  </authors>
  <commentList>
    <comment ref="C4" authorId="0" shapeId="0">
      <text>
        <r>
          <rPr>
            <sz val="9"/>
            <color indexed="81"/>
            <rFont val="Arial"/>
            <family val="2"/>
          </rPr>
          <t>Criterion 1 refers to the establishment and publicizing of the profile of the professionals which the program intends to foster and of the learning outcomes. The profile of the professionals, the state of publicity and of awareness to the students and faculty of the learning outcomes are evaluated.
     “Outcomes” that JABEE defines here are the milestones which the program applies as program criteria to evaluate students, and they also imply “leaning outcomes including benchmark”, that the program assures the graduates to acquire at the time of completion of the program, by taking account of the profile of the professionals, namely, “knowledge and abilities which graduates are supposed to achieve at the time of the graduation”. “Profile of professionals” which program intends to foster” is the model that the program expects the graduates to be after having gained experience as professionals. Taking account of these, the program shall establish its own specific and distinctive learning outcomes for each (a) to (i) of Criterion 1 (2).
     The purpose of evaluation and accreditation is to assure the quality of the education of the program which applied for evaluation and accreditation by reviewing whether appropriate and distinctive leaning outcomes have been established, whether the educational activities are implemented so that the students achieve its outcomes, whether only the students whom have acquired the leaning outcomes have graduated, whether efforts of educational improvements are continuously and voluntarily made and whether the contents of the program is publicized. Therefore, the learning outcomes are the prerequisites of the evaluation and accreditation and it shall be established based on the educational principle of the program. Criterion 1 defines the requirements for its learning outcomes to be appropriate.
  The program’s establishing appropriate learning outcomes is the prerequisite to evaluate the program vis-a-vis Criteria 2 to 4. The learning outcomes shall be distinctive for the program to develop its educational contents and methods so that the students can achieve the learning outcomes, and to judge the degree of students’ achievement toward the learning outcomes with benchmark. Especially, the degree of achievement of the learning outcomes is evaluated in Criterion 3. The program needs to pay attention to the fact that if the details of the learning outcomes lack, the degree of achievement is difficult to be proven. 
     The program is required to define the profile of the professionals which the program intends to foster by taking account of the tradition and resources of the program, the requirements of the society and the demands of the students, to establish its own distinctive learning outcomes which materialize the contents of (a) to (i) of Criterion 1 (2), to broadly publicize its learning outcomes and to make well-known to the students and faculty of the program. As the learning outcomes have an aspect to assure to the society the knowledge and abilities that the graduates of the program have acquired, not only the contents and benchmark of the learning outcomes but also the of publicity and of awareness to the students and faculty of the learning outcomes are the subjects of the evaluation.</t>
        </r>
      </text>
    </comment>
    <comment ref="F4" authorId="0" shapeId="0">
      <text>
        <r>
          <rPr>
            <sz val="8"/>
            <color indexed="81"/>
            <rFont val="Arial"/>
            <family val="2"/>
          </rPr>
          <t>Select  Result of Judgment of Large Category of Review in Criterion 1</t>
        </r>
      </text>
    </comment>
    <comment ref="C5" authorId="1" shapeId="0">
      <text>
        <r>
          <rPr>
            <sz val="9"/>
            <color indexed="81"/>
            <rFont val="Arial"/>
            <family val="2"/>
          </rPr>
          <t xml:space="preserve">     Criterion 1 (1) requires the program to define the profile of the professionals which program intends to foster and to broadly publicize and make well-known to the students and faculty. The program is required to define the profile of the professionals which program intends to foster by taking account of the traditions and resources of the education institution and the fields of graduates. The profile of the professionals shall be established by giving consideration to the requirements of the society and the demands of the students. It is also important for the program to demonstrate how the program has established the profile of the professionals, namely how the program has assured the benchmark required by the society, taking account of the requirements of the society such as of industry where the graduates work, and the demands of the student.
     “Benchmark required by the society” in establishing the profile of the professionals which program defines and the leaning outcomes required by Criterion 1 (2) shall be appropriate for fundamental education at bachelor level expected to the professionals and allow international mutual recognition of the education. Benchmark here differs among the fields and changes with the times, therefore it is difficult to specifically clearly indicate. It is expected that through the evaluation and accreditation tasks, the gap of the benchmarks in mind between the education institutions and evaluation and accreditation side will be minimized and as a result the quality of education will be assured with common benchmark.</t>
        </r>
      </text>
    </comment>
    <comment ref="G5" authorId="2" shapeId="0">
      <text>
        <r>
          <rPr>
            <sz val="9"/>
            <color indexed="81"/>
            <rFont val="Arial"/>
            <family val="2"/>
          </rPr>
          <t>Describe summary of remarks of previous evaluation prior to fill in the basis and remarks of judgment this time,</t>
        </r>
        <r>
          <rPr>
            <b/>
            <sz val="9"/>
            <color indexed="81"/>
            <rFont val="Arial"/>
            <family val="2"/>
          </rPr>
          <t xml:space="preserve"> 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 ref="C6" authorId="1" shapeId="0">
      <text>
        <r>
          <rPr>
            <sz val="9"/>
            <color indexed="81"/>
            <rFont val="ＭＳ Ｐゴシック"/>
            <family val="3"/>
            <charset val="128"/>
          </rPr>
          <t xml:space="preserve"> </t>
        </r>
        <r>
          <rPr>
            <sz val="9"/>
            <color indexed="81"/>
            <rFont val="Arial"/>
            <family val="2"/>
          </rPr>
          <t xml:space="preserve">Criterion 1 (2) requires to reflect the profile of the professionals as required in Criterion1(1), to establish the learning outcomes as knowledge and abilities including benchmark which the graduates are supposed to surly acquire at the time of completion of the program, and to broadly publicize its learning outcomes and make well-known to the students and faculty. Also, from its nature of accreditation of four-year program, the program shall have publicized the leaning outcomes before the program’s fourth year students at the time of evaluation have been admitted to the program in principle.
     Also, Criterion 1 (2) provides in (a) to (i) the framework or category of knowledge and abilities which shall be included in the program’s own learning outcomes, and requires the program to specify its contents to establish distinctive and specific learning outcomes of the program. The reason why (a) to (i) are expressed in an abstractive way is the intention of not to prevent the diversity of the program, therefore, (a) to (i), as they stand, will not be the program’s learning outcomes but their specified contents will be the learning outcomes. It is not necessary to follow the categories of (a) to (i). It is preferred that the program states them in relation with the educational purpose and principle of the each education institution. The benchmark to be achieved by the graduates at the time of completion of the program shall be specific to judge the degree of the achievement of students toward the learning outcomes and clear at the same time. The benchmark shall be established by taking account of the fact that the Engineering Education Programs at Bachelor Level is basically a fundamental education.
</t>
        </r>
      </text>
    </comment>
    <comment ref="G6" authorId="2" shapeId="0">
      <text>
        <r>
          <rPr>
            <sz val="9"/>
            <color indexed="81"/>
            <rFont val="Arial"/>
            <family val="2"/>
          </rPr>
          <t xml:space="preserve">Describe summary of remarks of previous </t>
        </r>
        <r>
          <rPr>
            <sz val="9"/>
            <color indexed="81"/>
            <rFont val="ＭＳ Ｐゴシック"/>
            <family val="3"/>
            <charset val="128"/>
          </rPr>
          <t>え</t>
        </r>
        <r>
          <rPr>
            <sz val="9"/>
            <color indexed="81"/>
            <rFont val="Arial"/>
            <family val="2"/>
          </rPr>
          <t>valuation prior to fill in the basis and remarks of judgment this time,</t>
        </r>
        <r>
          <rPr>
            <b/>
            <sz val="9"/>
            <color indexed="81"/>
            <rFont val="Arial"/>
            <family val="2"/>
          </rPr>
          <t xml:space="preserve"> 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 ref="C7" authorId="0" shapeId="0">
      <text>
        <r>
          <rPr>
            <sz val="9"/>
            <color indexed="81"/>
            <rFont val="Arial"/>
            <family val="2"/>
          </rPr>
          <t xml:space="preserve">     Criterion 2 defines Educational Methods. Educational Methods here indicate curriculum or syllabus for students to achieve the learning outcomes, education institution and student support system to implement its curriculum, and admission of the students who have necessary qualification required to take courses designed to be able to achieve the learning outcomes.</t>
        </r>
      </text>
    </comment>
    <comment ref="F7" authorId="0" shapeId="0">
      <text>
        <r>
          <rPr>
            <sz val="8"/>
            <color indexed="81"/>
            <rFont val="Arial"/>
            <family val="2"/>
          </rPr>
          <t>Select  Result of Judgment of Large Category of Review in Criterion 2</t>
        </r>
      </text>
    </comment>
    <comment ref="C9" authorId="0" shapeId="0">
      <text>
        <r>
          <rPr>
            <sz val="9"/>
            <color indexed="81"/>
            <rFont val="Arial"/>
            <family val="2"/>
          </rPr>
          <t xml:space="preserve">     This item defines curriculum. The curriculum shall be designed for students to be able to achieve the learning outcomes and shall be made well-known to the students and faculty. The curriculum shall also indicate clear relation of courses and learning outcomes.
     The curriculum shall take account of knowledge and abilities of students to have at the time of admission. A good balance among lectures, exercises, experiments, lab courses, projects, drawing and undergraduate research as well as appropriate teaching methods for educational contents shall be elaborated. The program could give credits by combining relevant courses (e.g. PBL).
Relation among courses and the learning outcomes needs to be clearly indicated in the curriculum. However, each course is not required to directly link with individual learning outcome. One course could be credited to one learning outcome. Special lectures or undergraduate research could be linked with several learning outcomes. The program is required to establish system to indicate knowledge and abilities to be acquired through undergraduate research by clarifying the learning outcomes.
Category-dependent Criteria related with criterion 2.1(1) requires engineering education at bachelor level to be composed with four-year learning and education and more than 60% of mathematics, natural science and science &amp; technology appropriate to the field. The way of indicating its “60%” could be based on either number of credit hours or course hours which the program finds easier to provide. Description of mathematics, natural science and science &amp; technology appropriate to the fields are indicated in the Category-dependent Criteria as necessary.
</t>
        </r>
      </text>
    </comment>
    <comment ref="G9" authorId="2" shapeId="0">
      <text>
        <r>
          <rPr>
            <sz val="9"/>
            <color indexed="81"/>
            <rFont val="Arial"/>
            <family val="2"/>
          </rPr>
          <t xml:space="preserve">Describe summary of remarks of previous evaluation prior to fill in the basis and remarks of judgment this time, </t>
        </r>
        <r>
          <rPr>
            <b/>
            <sz val="9"/>
            <color indexed="81"/>
            <rFont val="Arial"/>
            <family val="2"/>
          </rPr>
          <t>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 ref="C10" authorId="0" shapeId="0">
      <text>
        <r>
          <rPr>
            <sz val="9"/>
            <color indexed="81"/>
            <rFont val="Arial"/>
            <family val="2"/>
          </rPr>
          <t xml:space="preserve">    This item defines syllabus. It indicates the program shall prepare the syllabus for each course in accordance with the curriculum and shall be made well-known to the students and the faculty.
    The syllabus shall clearly describe its position in the curriculum. The educational components &amp; methods of each course, the learning outcomes and the evaluation methods &amp; criteria shall be indicated. The educational components, the methods &amp; criteria to evaluate academic records shall be defined by giving consideration to the requirements of the society with benchmark. The course hour shall be specified either in its syllabus or in related documents.</t>
        </r>
        <r>
          <rPr>
            <sz val="9"/>
            <color indexed="81"/>
            <rFont val="ＭＳ Ｐゴシック"/>
            <family val="3"/>
            <charset val="128"/>
          </rPr>
          <t xml:space="preserve">
</t>
        </r>
      </text>
    </comment>
    <comment ref="G10" authorId="2" shapeId="0">
      <text>
        <r>
          <rPr>
            <sz val="9"/>
            <color indexed="81"/>
            <rFont val="Arial"/>
            <family val="2"/>
          </rPr>
          <t xml:space="preserve">Describe summary of remarks of previous evaluation prior to fill in the basis and remarks of judgment this time, </t>
        </r>
        <r>
          <rPr>
            <b/>
            <sz val="9"/>
            <color indexed="81"/>
            <rFont val="Arial"/>
            <family val="2"/>
          </rPr>
          <t>if the Evaluation this time applies Interim Evalution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 ref="C12" authorId="0" shapeId="0">
      <text>
        <r>
          <rPr>
            <sz val="9"/>
            <color indexed="81"/>
            <rFont val="Arial"/>
            <family val="2"/>
          </rPr>
          <t xml:space="preserve">    This item requires the program to implement education as described in the syllabus. It is important that the program encourages active learning of the students. Therefore, it is allowed to implement education by making appropriate changes in the contents of course described in the syllabus taking consideration of the degree of student understanding.</t>
        </r>
      </text>
    </comment>
    <comment ref="G12" authorId="2" shapeId="0">
      <text>
        <r>
          <rPr>
            <sz val="9"/>
            <color indexed="81"/>
            <rFont val="Arial"/>
            <family val="2"/>
          </rPr>
          <t>Describe summary of remarks of previous evaluation prior to fill in the basis and remarks of judgment this time,</t>
        </r>
        <r>
          <rPr>
            <b/>
            <sz val="9"/>
            <color indexed="81"/>
            <rFont val="Arial"/>
            <family val="2"/>
          </rPr>
          <t xml:space="preserve"> 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 ref="C13" authorId="0" shapeId="0">
      <text>
        <r>
          <rPr>
            <sz val="9"/>
            <color indexed="81"/>
            <rFont val="Arial"/>
            <family val="2"/>
          </rPr>
          <t xml:space="preserve">    This item encourages the program commitment to ensure sufficient self-learning hours, namely, implementation of educational activities in accordance with concept of system of credit hour.  Active learning (self-learning hours) is required to earn the credit hours of the course subjects other than course house so that the program shall encourage active learning and ensure sufficient self-learning hours for the students. 
    To be concrete, this encourages diversified institution-oriented measures on education in accordance with concept of system of credit hours. For example, institutional guidance to encourage active learning and commitment to ensure sufficient self-learning hours, institutionalization of homework assignments for lecture course, clarification and institutional guidance of necessary hours of preview and review on syllabus, grading based on the result of self-learning of the students, establishment of the maximum number of courses for registration, utilization of GPA (Grade Point Average), locating self-learning facilities which are available at night and the combination of all of those measures.</t>
        </r>
        <r>
          <rPr>
            <sz val="9"/>
            <color indexed="81"/>
            <rFont val="ＭＳ Ｐゴシック"/>
            <family val="3"/>
            <charset val="128"/>
          </rPr>
          <t xml:space="preserve">
</t>
        </r>
      </text>
    </comment>
    <comment ref="D13" authorId="1" shapeId="0">
      <text>
        <r>
          <rPr>
            <sz val="8"/>
            <color indexed="81"/>
            <rFont val="Arial"/>
            <family val="2"/>
          </rPr>
          <t>(Item newly established by the revised Accreditation Criteria in the year 2010</t>
        </r>
      </text>
    </comment>
    <comment ref="E13" authorId="1" shapeId="0">
      <text>
        <r>
          <rPr>
            <sz val="8"/>
            <color indexed="81"/>
            <rFont val="Arial"/>
            <family val="2"/>
          </rPr>
          <t>(Item newly established by the revised Accreditation Criteria in the year 2010)</t>
        </r>
      </text>
    </comment>
    <comment ref="G13" authorId="2" shapeId="0">
      <text>
        <r>
          <rPr>
            <sz val="9"/>
            <color indexed="81"/>
            <rFont val="Arial"/>
            <family val="2"/>
          </rPr>
          <t>Describe summary of remarks of previous evaluation prior to fill in the basis and remarks of judgment this time,</t>
        </r>
        <r>
          <rPr>
            <b/>
            <sz val="9"/>
            <color indexed="81"/>
            <rFont val="Arial"/>
            <family val="2"/>
          </rPr>
          <t xml:space="preserve"> 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 ref="C14" authorId="0" shapeId="0">
      <text>
        <r>
          <rPr>
            <sz val="9"/>
            <color indexed="81"/>
            <rFont val="Arial"/>
            <family val="2"/>
          </rPr>
          <t xml:space="preserve">    This item defines the degree of achievement for each learning outcome by the students. Namely, it indicates the program to make students regularly review the degree of achievement for each learning outcome and to reflect it to their learning.</t>
        </r>
      </text>
    </comment>
    <comment ref="G14" authorId="2" shapeId="0">
      <text>
        <r>
          <rPr>
            <sz val="9"/>
            <color indexed="81"/>
            <rFont val="Arial"/>
            <family val="2"/>
          </rPr>
          <t xml:space="preserve">Describe summary of remarks of previous evaluation prior to fill in the basis and remarks of judgment this time, </t>
        </r>
        <r>
          <rPr>
            <b/>
            <sz val="9"/>
            <color indexed="81"/>
            <rFont val="Arial"/>
            <family val="2"/>
          </rPr>
          <t>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 ref="C16" authorId="0" shapeId="0">
      <text>
        <r>
          <rPr>
            <sz val="9"/>
            <color indexed="81"/>
            <rFont val="Arial"/>
            <family val="2"/>
          </rPr>
          <t xml:space="preserve">    This item defines faculty allocation and institutional support on education for the faculty. Namely, the education institution shall provide a sufficient number of faculty members to implement the curriculum with appropriate educational methods, shall yield intended educational results, and shall provide the faculty with institutional support on education.
    Allocation of the faculty is fundamental of the education institution, therefore, shall be independently determine by education institution. The number of faculty stipulated in the National Standards for Establishment of Universities and College of Technology shall be considered as a minimum requirement to provide faculty allocation and institutional support on education. Faculty and institutional supports on education appropriate to the field are indicated in Category-dependent Criteria if necessary.</t>
        </r>
        <r>
          <rPr>
            <sz val="9"/>
            <color indexed="81"/>
            <rFont val="ＭＳ Ｐゴシック"/>
            <family val="3"/>
            <charset val="128"/>
          </rPr>
          <t xml:space="preserve">
</t>
        </r>
      </text>
    </comment>
    <comment ref="G16" authorId="2" shapeId="0">
      <text>
        <r>
          <rPr>
            <sz val="9"/>
            <color indexed="81"/>
            <rFont val="Arial"/>
            <family val="2"/>
          </rPr>
          <t xml:space="preserve">Describe summary of remarks of previous evaluation prior to fill in the basis and remarks of judgment this time, </t>
        </r>
        <r>
          <rPr>
            <b/>
            <sz val="9"/>
            <color indexed="81"/>
            <rFont val="Arial"/>
            <family val="2"/>
          </rPr>
          <t>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 ref="C17" authorId="0" shapeId="0">
      <text>
        <r>
          <rPr>
            <sz val="9"/>
            <color indexed="81"/>
            <rFont val="Arial"/>
            <family val="2"/>
          </rPr>
          <t xml:space="preserve">    This item defines communication network among faculty. Namely, the education institution shall have communication network among the faculty for close collaboration among the courses set in the curriculum to obtain better educational results. The communication network shall be made well-known to the faculty. The activities of the communication network shall be implemented.</t>
        </r>
      </text>
    </comment>
    <comment ref="G17" authorId="2" shapeId="0">
      <text>
        <r>
          <rPr>
            <sz val="9"/>
            <color indexed="81"/>
            <rFont val="Arial"/>
            <family val="2"/>
          </rPr>
          <t xml:space="preserve">Describe summary of remarks of previous evaluation prior to fill in the basis and remarks of judgment this time, </t>
        </r>
        <r>
          <rPr>
            <b/>
            <sz val="9"/>
            <color indexed="81"/>
            <rFont val="Arial"/>
            <family val="2"/>
          </rPr>
          <t>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 ref="C18" authorId="0" shapeId="0">
      <text>
        <r>
          <rPr>
            <sz val="9"/>
            <color indexed="81"/>
            <rFont val="Arial"/>
            <family val="2"/>
          </rPr>
          <t xml:space="preserve">    This item defines system to promote Faculty Development (FD). Namely, the education institution shall promote Faculty Development (FD) to encourage the faculty’s educational abilities. The system shall be made well-known to the faculty and FD activities shall take place in the program effectively. Additionally, the system shall include measure to support and encourage faculty’s individual educational abilities.</t>
        </r>
      </text>
    </comment>
    <comment ref="G18" authorId="2" shapeId="0">
      <text>
        <r>
          <rPr>
            <sz val="9"/>
            <color indexed="81"/>
            <rFont val="Arial"/>
            <family val="2"/>
          </rPr>
          <t xml:space="preserve">Describe summary of remarks of previous evaluation prior to fill in the basis and remarks of judgment this time, </t>
        </r>
        <r>
          <rPr>
            <b/>
            <sz val="9"/>
            <color indexed="81"/>
            <rFont val="Arial"/>
            <family val="2"/>
          </rPr>
          <t>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 ref="C19" authorId="0" shapeId="0">
      <text>
        <r>
          <rPr>
            <sz val="9"/>
            <color indexed="81"/>
            <rFont val="Arial"/>
            <family val="2"/>
          </rPr>
          <t xml:space="preserve">    This item defines institutional evaluation on faculty’s educational activities. Namely, the education institution shall have a method to institutionally evaluate faculty’s educational activities. The method shall be made well-known to the faculty and the evaluation shall be implemented by taking account of the method.
    The aim of evaluation on faculty’s educational activities is to promote faculty’s willingness toward educational activities and broadly facilitate better education. It intends to duly evaluate faculty’s educational activities as performance, at the same time, broadly disseminate to other faculty, through promoting FD activities, faculty’s innovations and efforts made as a basis of evaluated activities. </t>
        </r>
        <r>
          <rPr>
            <sz val="9"/>
            <color indexed="81"/>
            <rFont val="ＭＳ Ｐゴシック"/>
            <family val="3"/>
            <charset val="128"/>
          </rPr>
          <t xml:space="preserve">
</t>
        </r>
      </text>
    </comment>
    <comment ref="G19" authorId="2" shapeId="0">
      <text>
        <r>
          <rPr>
            <sz val="9"/>
            <color indexed="81"/>
            <rFont val="Arial"/>
            <family val="2"/>
          </rPr>
          <t xml:space="preserve">Describe summary of remarks of previous evaluation prior to fill in the basis and remarks of judgment this time, </t>
        </r>
        <r>
          <rPr>
            <b/>
            <sz val="9"/>
            <color indexed="81"/>
            <rFont val="Arial"/>
            <family val="2"/>
          </rPr>
          <t>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 ref="C21" authorId="0" shapeId="0">
      <text>
        <r>
          <rPr>
            <sz val="9"/>
            <color indexed="81"/>
            <rFont val="ＭＳ Ｐゴシック"/>
            <family val="3"/>
            <charset val="128"/>
          </rPr>
          <t xml:space="preserve">    </t>
        </r>
        <r>
          <rPr>
            <sz val="9"/>
            <color indexed="81"/>
            <rFont val="Arial"/>
            <family val="2"/>
          </rPr>
          <t>This item defines admission policies and procedures of the students. The program shall establish concrete admission policies and procedures in order to admit students with proper knowledge and abilities for the course curriculum designed to achieve the learning outcomes of the program. The program shall publicize the admission policies and procedures, and implement its admission in accordance with the policies and procedures.</t>
        </r>
        <r>
          <rPr>
            <sz val="9"/>
            <color indexed="81"/>
            <rFont val="ＭＳ Ｐゴシック"/>
            <family val="3"/>
            <charset val="128"/>
          </rPr>
          <t xml:space="preserve">
</t>
        </r>
        <r>
          <rPr>
            <sz val="9"/>
            <color indexed="81"/>
            <rFont val="ＭＳ Ｐゴシック"/>
            <family val="3"/>
            <charset val="128"/>
          </rPr>
          <t xml:space="preserve">
</t>
        </r>
      </text>
    </comment>
    <comment ref="G21" authorId="2" shapeId="0">
      <text>
        <r>
          <rPr>
            <sz val="9"/>
            <color indexed="81"/>
            <rFont val="Arial"/>
            <family val="2"/>
          </rPr>
          <t>Describe summary of remarks of previous evaluation prior to fill in the basis and remarks of judgment this time,</t>
        </r>
        <r>
          <rPr>
            <b/>
            <sz val="9"/>
            <color indexed="81"/>
            <rFont val="Arial"/>
            <family val="2"/>
          </rPr>
          <t xml:space="preserve"> 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 ref="C22" authorId="0" shapeId="0">
      <text>
        <r>
          <rPr>
            <sz val="9"/>
            <color indexed="81"/>
            <rFont val="Arial"/>
            <family val="2"/>
          </rPr>
          <t xml:space="preserve">    This item defines the selection of students during the middle of curriculum. Namely, For the case of program consisting of two tiers, the first of which is common to some number of programs, the second of which is specific to the program, and the selective admission of students to the second tier takes place on their completion of the first tier, the education institution shall establish concrete admission policies and procedures for this selective admission. The policies and procedures shall be made well-known to the students and the faculty. The students’ selective admission shall be implemented in accordance with the policies and procedures.
    In principle, the students of the program shall be determined, at the latest, sometime between the admission and the beginning of first semester of third year. The list of students shall be always available for verification.</t>
        </r>
      </text>
    </comment>
    <comment ref="G22" authorId="2" shapeId="0">
      <text>
        <r>
          <rPr>
            <sz val="9"/>
            <color indexed="81"/>
            <rFont val="Arial"/>
            <family val="2"/>
          </rPr>
          <t xml:space="preserve">Describe summary of remarks of previous evaluation prior to fill in the basis and remarks of judgment this time, </t>
        </r>
        <r>
          <rPr>
            <b/>
            <sz val="9"/>
            <color indexed="81"/>
            <rFont val="Arial"/>
            <family val="2"/>
          </rPr>
          <t>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 ref="C23" authorId="0" shapeId="0">
      <text>
        <r>
          <rPr>
            <sz val="9"/>
            <color indexed="81"/>
            <rFont val="ＭＳ Ｐゴシック"/>
            <family val="3"/>
            <charset val="128"/>
          </rPr>
          <t xml:space="preserve">    </t>
        </r>
        <r>
          <rPr>
            <sz val="9"/>
            <color indexed="81"/>
            <rFont val="Arial"/>
            <family val="2"/>
          </rPr>
          <t>This item defines the case of program admitting students to transfer from other education institutions into the program. The program shall broadly publicize the policies and procedures. The students’ transfer shall be implemented in accordance with the policies and procedures.</t>
        </r>
      </text>
    </comment>
    <comment ref="G23" authorId="2" shapeId="0">
      <text>
        <r>
          <rPr>
            <sz val="9"/>
            <color indexed="81"/>
            <rFont val="Arial"/>
            <family val="2"/>
          </rPr>
          <t xml:space="preserve">Describe summary of remarks of previous evaluation prior to fill in the basis and remarks of judgment this time, </t>
        </r>
        <r>
          <rPr>
            <b/>
            <sz val="9"/>
            <color indexed="81"/>
            <rFont val="Arial"/>
            <family val="2"/>
          </rPr>
          <t>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Examination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Examination Result of this time</t>
        </r>
        <r>
          <rPr>
            <sz val="9"/>
            <color indexed="81"/>
            <rFont val="ＭＳ Ｐゴシック"/>
            <family val="3"/>
            <charset val="128"/>
          </rPr>
          <t xml:space="preserve">】
</t>
        </r>
        <r>
          <rPr>
            <sz val="9"/>
            <color indexed="81"/>
            <rFont val="Arial"/>
            <family val="2"/>
          </rPr>
          <t>xxxxxxxxxxxxxxxxxxxxxxxxxx</t>
        </r>
      </text>
    </comment>
    <comment ref="C24" authorId="0" shapeId="0">
      <text>
        <r>
          <rPr>
            <sz val="9"/>
            <color indexed="81"/>
            <rFont val="Arial"/>
            <family val="2"/>
          </rPr>
          <t xml:space="preserve">    This item defines the case of program allowing students to move between the courses within the education institution. Namely, the program shall establish concrete policies and procedures of move between the courses if the program allows the students to move into the other program before completing the program. The policies and procedures shall be made well-known to the students and the faculty. The students’ moving between the courses shall be implemented in accordance with the policies and procedures.
    This item intends a proper implementation of students’ moving between the courses within the education institution in accordance with policies. The contents of its rules and appropriateness of operation shall be focused at the evaluation of accreditation. Appropriateness of operation means that the number of students moving between the courses does not exceed appropriate range. Therefore, if a large number of students move between the courses, the program would have been differently operated from its original setting as mentioned in “Guide for Preamble” and it is most probable that the program has critical problems on student admission and education methods.
</t>
        </r>
        <r>
          <rPr>
            <sz val="9"/>
            <color indexed="81"/>
            <rFont val="ＭＳ Ｐゴシック"/>
            <family val="3"/>
            <charset val="128"/>
          </rPr>
          <t xml:space="preserve">
</t>
        </r>
      </text>
    </comment>
    <comment ref="G24" authorId="2" shapeId="0">
      <text>
        <r>
          <rPr>
            <sz val="9"/>
            <color indexed="81"/>
            <rFont val="Arial"/>
            <family val="2"/>
          </rPr>
          <t>Describe summary of remarks of previous evaluation prior to fill in the basis and remarks of judgment this time,</t>
        </r>
        <r>
          <rPr>
            <b/>
            <sz val="9"/>
            <color indexed="81"/>
            <rFont val="Arial"/>
            <family val="2"/>
          </rPr>
          <t xml:space="preserve"> 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 ref="C26" authorId="0" shapeId="0">
      <text>
        <r>
          <rPr>
            <sz val="9"/>
            <color indexed="81"/>
            <rFont val="ＭＳ Ｐゴシック"/>
            <family val="3"/>
            <charset val="128"/>
          </rPr>
          <t xml:space="preserve">   </t>
        </r>
        <r>
          <rPr>
            <sz val="9"/>
            <color indexed="81"/>
            <rFont val="Arial"/>
            <family val="2"/>
          </rPr>
          <t xml:space="preserve">  This item defines institution’s effort to ensure the facilities, equipments and financial resources. Namely, the education institution shall be equipped with classrooms, laboratories, exercise rooms, libraries, information related equipment, self-learning and rest facilities, cafeteria, etc. necessary for the students to achieve the learning outcomes of the program. The program shall make efforts to ensure necessary financial resources to maintain, improve, and operate the educational environment. 
     In terms of facilities and equipments, the important point is that the students can carry out experiments in appropriate space and safely. In terms of appropriate space the National Standards for Establishment of Universities could be a reference.</t>
        </r>
        <r>
          <rPr>
            <sz val="9"/>
            <color indexed="81"/>
            <rFont val="ＭＳ Ｐゴシック"/>
            <family val="3"/>
            <charset val="128"/>
          </rPr>
          <t xml:space="preserve">
</t>
        </r>
      </text>
    </comment>
    <comment ref="G26" authorId="2" shapeId="0">
      <text>
        <r>
          <rPr>
            <sz val="9"/>
            <color indexed="81"/>
            <rFont val="Arial"/>
            <family val="2"/>
          </rPr>
          <t>Describe summary of remarks of previous evaluation prior to fill in the basis and remarks of judgment this time,</t>
        </r>
        <r>
          <rPr>
            <b/>
            <sz val="9"/>
            <color indexed="81"/>
            <rFont val="Arial"/>
            <family val="2"/>
          </rPr>
          <t xml:space="preserve"> 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 ref="C27" authorId="0" shapeId="0">
      <text>
        <r>
          <rPr>
            <sz val="9"/>
            <color indexed="81"/>
            <rFont val="ＭＳ Ｐゴシック"/>
            <family val="3"/>
            <charset val="128"/>
          </rPr>
          <t xml:space="preserve">     </t>
        </r>
        <r>
          <rPr>
            <sz val="9"/>
            <color indexed="81"/>
            <rFont val="Arial"/>
            <family val="2"/>
          </rPr>
          <t>This item defines the student support system. Namely, the program shall have a system as for educational environment and for students’ learning, such as to help students better understand lectures, and to enhance students’ learning motivation, and to take account of the demands of the students for such supports. The system shall be made well-known to the students, faculty and staff. The activities shall be implemented in accordance with the system.</t>
        </r>
      </text>
    </comment>
    <comment ref="G27" authorId="2" shapeId="0">
      <text>
        <r>
          <rPr>
            <sz val="9"/>
            <color indexed="81"/>
            <rFont val="Arial"/>
            <family val="2"/>
          </rPr>
          <t>Describe summary of remarks of previous evaluation prior to fill in the basis and remarks of judgment this time,</t>
        </r>
        <r>
          <rPr>
            <b/>
            <sz val="9"/>
            <color indexed="81"/>
            <rFont val="Arial"/>
            <family val="2"/>
          </rPr>
          <t xml:space="preserve"> 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 ref="C28" authorId="0" shapeId="0">
      <text>
        <r>
          <rPr>
            <sz val="9"/>
            <color indexed="81"/>
            <rFont val="Arial"/>
            <family val="2"/>
          </rPr>
          <t xml:space="preserve">   Criterion 3 defines the achievement of the learning outcomes of the program (Concretized form of criterion 1(2) (a) to (i)). The achievement of the learning outcomes (including its benchmark), which the program assures, is evaluated whether it is appropriately ensured.
     The program is required to prove that all the graduates of the program have achieved all learning outcomes established by the program. The development of method of indicating proof and the establishment of benchmark are fully under the responsibility for the program as is the case for the development of educational methods. It is also expected to be appropriate from the point of view of the third-party. It is required for program to have preexisting graduates, records of evaluation on those graduates and evidential documents to indicate all the graduates of the program have achieved the learning outcomes. The evidential documents (e.g. answer sheets, reports) of students who lay on the boundary of passing or failing relating to benchmark judgment on achievement of learning outcomes is specifically important.
     If there is no graduate of the program yet, the program shall have substantial graduates at least. In such a case, the degree of achievement of the learning outcomes by the substantial graduates shall be the scope of evaluation. Substantial graduates here indicate students who have already graduated from the program applying to be accredited with equivalent curriculum and have acquired 70 to 80% of level of knowledge and abilities required to complete the program.
     Criterion 3 is defined by intending relevancy of “achievement of each learning outcomes”, “achievement of those learning outcomes as comprehension”, and “achievement of its learning outcomes by all the graduates of the program”.</t>
        </r>
      </text>
    </comment>
    <comment ref="F28" authorId="0" shapeId="0">
      <text>
        <r>
          <rPr>
            <sz val="8"/>
            <color indexed="81"/>
            <rFont val="Arial"/>
            <family val="2"/>
          </rPr>
          <t>Select  Result of Judgment of Large Category of Review in Criterion 3</t>
        </r>
      </text>
    </comment>
    <comment ref="C29" authorId="0" shapeId="0">
      <text>
        <r>
          <rPr>
            <sz val="9"/>
            <color indexed="81"/>
            <rFont val="ＭＳ Ｐゴシック"/>
            <family val="3"/>
            <charset val="128"/>
          </rPr>
          <t xml:space="preserve">    </t>
        </r>
        <r>
          <rPr>
            <sz val="9"/>
            <color indexed="81"/>
            <rFont val="Arial"/>
            <family val="2"/>
          </rPr>
          <t xml:space="preserve"> This item defines the achievement of the learning outcomes for each course. Namely, the program shall evaluate, on each course, the degree of achievement of the learning outcomes for each student in accordance with the evaluation criteria and methods defined in the syllabus. Also, the program shall take account of benchmark of evaluation criteria and method defined in the syllabus from the perspective on evaluation for degree of achievement of the learning outcomes.</t>
        </r>
      </text>
    </comment>
    <comment ref="G29" authorId="2" shapeId="0">
      <text>
        <r>
          <rPr>
            <sz val="9"/>
            <color indexed="81"/>
            <rFont val="Arial"/>
            <family val="2"/>
          </rPr>
          <t xml:space="preserve">Describe summary of remarks of previous evaluation prior to fill in the basis and remarks of judgment this time, </t>
        </r>
        <r>
          <rPr>
            <b/>
            <sz val="9"/>
            <color indexed="81"/>
            <rFont val="Arial"/>
            <family val="2"/>
          </rPr>
          <t>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 ref="C30" authorId="0" shapeId="0">
      <text>
        <r>
          <rPr>
            <sz val="9"/>
            <color indexed="81"/>
            <rFont val="ＭＳ Ｐゴシック"/>
            <family val="3"/>
            <charset val="128"/>
          </rPr>
          <t xml:space="preserve">   </t>
        </r>
        <r>
          <rPr>
            <sz val="9"/>
            <color indexed="81"/>
            <rFont val="Arial"/>
            <family val="2"/>
          </rPr>
          <t xml:space="preserve">  This item defines the handling of credits, which the students have earned in other higher education institutions. Namely, the program shall define evaluation methods for credits, which the students have earned in other higher education institutions, for credits which the transferred students have earned in the previous education institutions as the results of external examinations if the program recognizes credit transfer of the courses required to complete the program. The credit transfer shall be accepted in accordance with defined evaluation methods.</t>
        </r>
      </text>
    </comment>
    <comment ref="G30" authorId="2" shapeId="0">
      <text>
        <r>
          <rPr>
            <sz val="9"/>
            <color indexed="81"/>
            <rFont val="Arial"/>
            <family val="2"/>
          </rPr>
          <t xml:space="preserve">Describe summary of remarks of previous evaluation prior to fill in the basis and remarks of judgment this time, </t>
        </r>
        <r>
          <rPr>
            <b/>
            <sz val="9"/>
            <color indexed="81"/>
            <rFont val="Arial"/>
            <family val="2"/>
          </rPr>
          <t>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 ref="C31" authorId="0" shapeId="0">
      <text>
        <r>
          <rPr>
            <sz val="9"/>
            <color indexed="81"/>
            <rFont val="ＭＳ Ｐゴシック"/>
            <family val="3"/>
            <charset val="128"/>
          </rPr>
          <t xml:space="preserve">     </t>
        </r>
        <r>
          <rPr>
            <sz val="9"/>
            <color indexed="81"/>
            <rFont val="Arial"/>
            <family val="2"/>
          </rPr>
          <t>This item defines the assurance of achievement of the learning outcomes established by the program. Namely, the program shall provide evaluation criteria and methods to holistically evaluate the degree of achievement of each learning outcome of the program. The evaluation shall be implemented in accordance with the evaluation criteria and methods.
     Evaluation methods to holistically evaluate the degree of achievement of each learning outcome of the program indicates as follows. If the learning outcomes are established appropriately (Criterion 1(2)), and curriculum is holistically designed for students to be able to achieve (Criterion 2.1(1)), by achieving courses allocated for each learning outcome, students shall be able to achieve its learning outcome (Criterion 3(1)). If giving consideration on relevancy of Criterion 1, 2 and 3 and the educational process is implemented appropriately, simply by comprehending the result of evaluation on each course, each learning outcome could be achieved. Other than that, there are various ways of evaluation methods based on learning outcome such as prioritize each course (a compulsory course and elective course, lectures and experiments etc.), evaluate comprehensively by taking account of result of external examinations, implement evaluation of comprehensive degree of achievement of learning outcome which intend to improve education.</t>
        </r>
        <r>
          <rPr>
            <sz val="9"/>
            <color indexed="81"/>
            <rFont val="ＭＳ Ｐゴシック"/>
            <family val="3"/>
            <charset val="128"/>
          </rPr>
          <t xml:space="preserve">
</t>
        </r>
      </text>
    </comment>
    <comment ref="G31" authorId="2" shapeId="0">
      <text>
        <r>
          <rPr>
            <sz val="9"/>
            <color indexed="81"/>
            <rFont val="Arial"/>
            <family val="2"/>
          </rPr>
          <t xml:space="preserve">Describe summary of remarks of previous evaluation prior to fill in the basis and remarks of judgment this time, </t>
        </r>
        <r>
          <rPr>
            <b/>
            <sz val="9"/>
            <color indexed="81"/>
            <rFont val="Arial"/>
            <family val="2"/>
          </rPr>
          <t>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 ref="C32" authorId="0" shapeId="0">
      <text>
        <r>
          <rPr>
            <sz val="9"/>
            <color indexed="81"/>
            <rFont val="ＭＳ Ｐゴシック"/>
            <family val="3"/>
            <charset val="128"/>
          </rPr>
          <t xml:space="preserve">     </t>
        </r>
        <r>
          <rPr>
            <sz val="9"/>
            <color indexed="81"/>
            <rFont val="Arial"/>
            <family val="2"/>
          </rPr>
          <t>This item defines the assurance of achievement of the learning outcomes by all the graduates of the program. Namely, the program shall have a system to review whether all learning outcomes have been achieved by all the graduates of the program. Judgment of program completion shall be made based on its result.</t>
        </r>
      </text>
    </comment>
    <comment ref="G32" authorId="2" shapeId="0">
      <text>
        <r>
          <rPr>
            <sz val="9"/>
            <color indexed="81"/>
            <rFont val="Arial"/>
            <family val="2"/>
          </rPr>
          <t xml:space="preserve">Describe summary of remarks of previous evaluation prior to fill in the basis and remarks of judgment this time, </t>
        </r>
        <r>
          <rPr>
            <b/>
            <sz val="9"/>
            <color indexed="81"/>
            <rFont val="Arial"/>
            <family val="2"/>
          </rPr>
          <t>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 ref="C33" authorId="0" shapeId="0">
      <text>
        <r>
          <rPr>
            <sz val="9"/>
            <color indexed="81"/>
            <rFont val="ＭＳ Ｐゴシック"/>
            <family val="3"/>
            <charset val="128"/>
          </rPr>
          <t xml:space="preserve">  </t>
        </r>
        <r>
          <rPr>
            <sz val="9"/>
            <color indexed="81"/>
            <rFont val="Arial"/>
            <family val="2"/>
          </rPr>
          <t xml:space="preserve">   This item requires by achieving all the learning outcomes of the program, that all the graduates of the program shall have acquired the contents of (a) to (i) of Criteria 1(2) with appropriate benchmark. Specifically, it is necessary for the program to indicate the assurance of sufficient degree of achievement for all the items when organizing knowledge and abilities to be assured by achieving the learning outcomes in accordance with (a) to (i) of criterion 1(2) individually.</t>
        </r>
      </text>
    </comment>
    <comment ref="G33" authorId="2" shapeId="0">
      <text>
        <r>
          <rPr>
            <sz val="9"/>
            <color indexed="81"/>
            <rFont val="Arial"/>
            <family val="2"/>
          </rPr>
          <t xml:space="preserve">Describe summary of remarks of previous evaluation prior to fill in the basis and remarks of judgment this time, </t>
        </r>
        <r>
          <rPr>
            <b/>
            <sz val="9"/>
            <color indexed="81"/>
            <rFont val="Arial"/>
            <family val="2"/>
          </rPr>
          <t>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 ref="C34" authorId="0" shapeId="0">
      <text>
        <r>
          <rPr>
            <sz val="9"/>
            <color indexed="81"/>
            <rFont val="ＭＳ Ｐゴシック"/>
            <family val="3"/>
            <charset val="128"/>
          </rPr>
          <t xml:space="preserve">   </t>
        </r>
        <r>
          <rPr>
            <sz val="9"/>
            <color indexed="81"/>
            <rFont val="Arial"/>
            <family val="2"/>
          </rPr>
          <t xml:space="preserve">  Criterion 4 defines the educational improvement. Evaluation focuses on self-review system of education, system for continuous improvement based on its self-review system of education and implementation of its relevant activities. The scope of self-review and improvement here include all educational process and environment from admission to graduation.</t>
        </r>
      </text>
    </comment>
    <comment ref="F34" authorId="0" shapeId="0">
      <text>
        <r>
          <rPr>
            <sz val="8"/>
            <color indexed="81"/>
            <rFont val="Arial"/>
            <family val="2"/>
          </rPr>
          <t>Select  Result of Judgment of Large Category of Review in Criterion 4</t>
        </r>
      </text>
    </comment>
    <comment ref="C36" authorId="0" shapeId="0">
      <text>
        <r>
          <rPr>
            <sz val="9"/>
            <color indexed="81"/>
            <rFont val="ＭＳ Ｐゴシック"/>
            <family val="3"/>
            <charset val="128"/>
          </rPr>
          <t xml:space="preserve">    </t>
        </r>
        <r>
          <rPr>
            <sz val="9"/>
            <color indexed="81"/>
            <rFont val="Arial"/>
            <family val="2"/>
          </rPr>
          <t xml:space="preserve"> This item defines the self-review system of education. Namely, the program shall have a self-review system of educational activities in accordance with Criteria 1 to 3 on the basis of evaluation results of the degree of achievement of the learning outcomes. The self-review system shall be made well-known to the faculty. The self-review shall be implemented in accordance with the system.</t>
        </r>
      </text>
    </comment>
    <comment ref="G36" authorId="2" shapeId="0">
      <text>
        <r>
          <rPr>
            <sz val="9"/>
            <color indexed="81"/>
            <rFont val="Arial"/>
            <family val="2"/>
          </rPr>
          <t xml:space="preserve">Describe summary of remarks of previous evaluation prior to fill in the basis and remarks of judgment this time, </t>
        </r>
        <r>
          <rPr>
            <b/>
            <sz val="9"/>
            <color indexed="81"/>
            <rFont val="Arial"/>
            <family val="2"/>
          </rPr>
          <t>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 ref="C37" authorId="0" shapeId="0">
      <text>
        <r>
          <rPr>
            <sz val="9"/>
            <color indexed="81"/>
            <rFont val="ＭＳ Ｐゴシック"/>
            <family val="3"/>
            <charset val="128"/>
          </rPr>
          <t xml:space="preserve">   </t>
        </r>
        <r>
          <rPr>
            <sz val="9"/>
            <color indexed="81"/>
            <rFont val="Arial"/>
            <family val="2"/>
          </rPr>
          <t xml:space="preserve">  This item defines the conditions of the self-review system of educational activities. Namely, the system shall include a structure to take account of the requirements of the society and the demands of the students. The system itself shall have a self-checking structure.</t>
        </r>
      </text>
    </comment>
    <comment ref="G37" authorId="2" shapeId="0">
      <text>
        <r>
          <rPr>
            <sz val="9"/>
            <color indexed="81"/>
            <rFont val="Arial"/>
            <family val="2"/>
          </rPr>
          <t xml:space="preserve">Describe summary of remarks of previous evaluation prior to fill in the basis and remarks of judgment this time, </t>
        </r>
        <r>
          <rPr>
            <b/>
            <sz val="9"/>
            <color indexed="81"/>
            <rFont val="Arial"/>
            <family val="2"/>
          </rPr>
          <t>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 ref="C38" authorId="0" shapeId="0">
      <text>
        <r>
          <rPr>
            <sz val="9"/>
            <color indexed="81"/>
            <rFont val="ＭＳ Ｐゴシック"/>
            <family val="3"/>
            <charset val="128"/>
          </rPr>
          <t xml:space="preserve">     </t>
        </r>
        <r>
          <rPr>
            <sz val="9"/>
            <color indexed="81"/>
            <rFont val="Arial"/>
            <family val="2"/>
          </rPr>
          <t>This item defines the accessibility of records relating to the self-review system of education. Namely, minutes of meetings and committees relating to the system to review the educational activities shall be accessible to the faculty.</t>
        </r>
      </text>
    </comment>
    <comment ref="G38" authorId="2" shapeId="0">
      <text>
        <r>
          <rPr>
            <sz val="9"/>
            <color indexed="81"/>
            <rFont val="Arial"/>
            <family val="2"/>
          </rPr>
          <t xml:space="preserve">Describe summary of remarks of previous evaluation prior to fill in the basis and remarks of judgment this time, </t>
        </r>
        <r>
          <rPr>
            <b/>
            <sz val="9"/>
            <color indexed="81"/>
            <rFont val="Arial"/>
            <family val="2"/>
          </rPr>
          <t>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 ref="C40" authorId="0" shapeId="0">
      <text>
        <r>
          <rPr>
            <sz val="9"/>
            <color indexed="81"/>
            <rFont val="ＭＳ Ｐゴシック"/>
            <family val="3"/>
            <charset val="128"/>
          </rPr>
          <t xml:space="preserve">   </t>
        </r>
        <r>
          <rPr>
            <sz val="9"/>
            <color indexed="81"/>
            <rFont val="Arial"/>
            <family val="2"/>
          </rPr>
          <t xml:space="preserve">  This item defines the system of continuous improvement and intends educational activities of the program to be continuously improved through evaluation activities for the accreditation. Also, its improvement shall be used for the improvement on achievement of the learning outcomes of the students.</t>
        </r>
      </text>
    </comment>
    <comment ref="G40" authorId="2" shapeId="0">
      <text>
        <r>
          <rPr>
            <sz val="9"/>
            <color indexed="81"/>
            <rFont val="Arial"/>
            <family val="2"/>
          </rPr>
          <t>Describe summary of remarks of previous evaluation prior to fill in the basis and remarks of judgment this time,</t>
        </r>
        <r>
          <rPr>
            <b/>
            <sz val="9"/>
            <color indexed="81"/>
            <rFont val="Arial"/>
            <family val="2"/>
          </rPr>
          <t xml:space="preserve"> if the Evaluation this time applies Interim Evaluation and this review item applies Evaluation Item.</t>
        </r>
        <r>
          <rPr>
            <sz val="9"/>
            <color indexed="81"/>
            <rFont val="Arial"/>
            <family val="2"/>
          </rPr>
          <t xml:space="preserve">
Separately describe items as following example.
e.g.:
</t>
        </r>
        <r>
          <rPr>
            <sz val="9"/>
            <color indexed="81"/>
            <rFont val="ＭＳ Ｐゴシック"/>
            <family val="3"/>
            <charset val="128"/>
          </rPr>
          <t>【</t>
        </r>
        <r>
          <rPr>
            <sz val="9"/>
            <color indexed="81"/>
            <rFont val="Arial"/>
            <family val="2"/>
          </rPr>
          <t>Remarks from previous Evaluation</t>
        </r>
        <r>
          <rPr>
            <sz val="9"/>
            <color indexed="81"/>
            <rFont val="ＭＳ Ｐゴシック"/>
            <family val="3"/>
            <charset val="128"/>
          </rPr>
          <t xml:space="preserve">】
</t>
        </r>
        <r>
          <rPr>
            <sz val="9"/>
            <color indexed="81"/>
            <rFont val="Arial"/>
            <family val="2"/>
          </rPr>
          <t xml:space="preserve">xxxxxxxxxxxxxxxxxxxxxxxxxx
</t>
        </r>
        <r>
          <rPr>
            <sz val="9"/>
            <color indexed="81"/>
            <rFont val="ＭＳ Ｐゴシック"/>
            <family val="3"/>
            <charset val="128"/>
          </rPr>
          <t>【</t>
        </r>
        <r>
          <rPr>
            <sz val="9"/>
            <color indexed="81"/>
            <rFont val="Arial"/>
            <family val="2"/>
          </rPr>
          <t>Evaluation Result of this time</t>
        </r>
        <r>
          <rPr>
            <sz val="9"/>
            <color indexed="81"/>
            <rFont val="ＭＳ Ｐゴシック"/>
            <family val="3"/>
            <charset val="128"/>
          </rPr>
          <t xml:space="preserve">】
</t>
        </r>
        <r>
          <rPr>
            <sz val="9"/>
            <color indexed="81"/>
            <rFont val="Arial"/>
            <family val="2"/>
          </rPr>
          <t>xxxxxxxxxxxxxxxxxxxxxxxxxx</t>
        </r>
      </text>
    </comment>
  </commentList>
</comments>
</file>

<file path=xl/comments6.xml><?xml version="1.0" encoding="utf-8"?>
<comments xmlns="http://schemas.openxmlformats.org/spreadsheetml/2006/main">
  <authors>
    <author>hazu</author>
    <author>ishii</author>
  </authors>
  <commentList>
    <comment ref="B19" authorId="0" shapeId="0">
      <text>
        <r>
          <rPr>
            <b/>
            <sz val="9"/>
            <color indexed="81"/>
            <rFont val="Arial"/>
            <family val="2"/>
          </rPr>
          <t>JABEE:</t>
        </r>
        <r>
          <rPr>
            <sz val="9"/>
            <color indexed="81"/>
            <rFont val="Arial"/>
            <family val="2"/>
          </rPr>
          <t xml:space="preserve">
</t>
        </r>
        <r>
          <rPr>
            <sz val="8"/>
            <color indexed="81"/>
            <rFont val="Arial"/>
            <family val="2"/>
          </rPr>
          <t>If change required, modification should be made at the "Basic Point" worksheet</t>
        </r>
      </text>
    </comment>
    <comment ref="B49" authorId="1" shapeId="0">
      <text>
        <r>
          <rPr>
            <sz val="9"/>
            <color indexed="81"/>
            <rFont val="Arial"/>
            <family val="2"/>
          </rPr>
          <t>Fill in submission or none submission of the Written Opposition and Improvement Report, describe its contents and measures taken by the Evaluation Team if submitted.</t>
        </r>
      </text>
    </comment>
    <comment ref="F63" authorId="1" shapeId="0">
      <text>
        <r>
          <rPr>
            <sz val="9"/>
            <color indexed="81"/>
            <rFont val="Arial"/>
            <family val="2"/>
          </rPr>
          <t>Describe Term of Validity of Accreditation and category of next Evaluation from one of the example mentioned as follows (X is number of year of valid term):
X years (Next: Continuous Evaluation)
X years (Next: Interim "Document" Evaluation)
X years (Next: Interim "On-site" Evaluation)</t>
        </r>
      </text>
    </comment>
  </commentList>
</comments>
</file>

<file path=xl/comments7.xml><?xml version="1.0" encoding="utf-8"?>
<comments xmlns="http://schemas.openxmlformats.org/spreadsheetml/2006/main">
  <authors>
    <author>ishii</author>
    <author>hazu</author>
  </authors>
  <commentList>
    <comment ref="C4" authorId="0" shapeId="0">
      <text>
        <r>
          <rPr>
            <sz val="9"/>
            <color indexed="81"/>
            <rFont val="Arial"/>
            <family val="2"/>
          </rPr>
          <t>Criterion 1 refers to the establishment and publicizing of the profile of the professionals which the program intends to foster and of the learning outcomes. The profile of the professionals, the state of publicity and of awareness to the students and faculty of the learning outcomes are evaluated.
     “Outcomes” that JABEE defines here are the milestones which the program applies as program criteria to evaluate students, and they also imply “leaning outcomes including benchmark”, that the program assures the graduates to acquire at the time of completion of the program, by taking account of the profile of the professionals, namely, “knowledge and abilities which graduates are supposed to achieve at the time of the graduation”. “Profile of professionals” which program intends to foster” is the model that the program expects the graduates to be after having gained experience as professionals. Taking account of these, the program shall establish its own specific and distinctive learning outcomes for each (a) to (i) of Criterion 1 (2).
     The purpose of evaluation and accreditation is to assure the quality of the education of the program which applied for evaluation and accreditation by reviewing whether appropriate and distinctive leaning outcomes have been established, whether the educational activities are implemented so that the students achieve its outcomes, whether only the students whom have acquired the leaning outcomes have graduated, whether efforts of educational improvements are continuously and voluntarily made and whether the contents of the program is publicized. Therefore, the learning outcomes are the prerequisites of the evaluation and accreditation and it shall be established based on the educational principle of the program. Criterion 1 defines the requirements for its learning outcomes to be appropriate.
  The program’s establishing appropriate learning outcomes is the prerequisite to evaluate the program vis-a-vis Criteria 2 to 4. The learning outcomes shall be distinctive for the program to develop its educational contents and methods so that the students can achieve the learning outcomes, and to judge the degree of students’ achievement toward the learning outcomes with benchmark. Especially, the degree of achievement of the learning outcomes is evaluated in Criterion 3. The program needs to pay attention to the fact that if the details of the learning outcomes lack, the degree of achievement is difficult to be proven. 
     The program is required to define the profile of the professionals which the program intends to foster by taking account of the tradition and resources of the program, the requirements of the society and the demands of the students, to establish its own distinctive learning outcomes which materialize the contents of (a) to (i) of Criterion 1 (2), to broadly publicize its learning outcomes and to make well-known to the students and faculty of the program. As the learning outcomes have an aspect to assure to the society the knowledge and abilities that the graduates of the program have acquired, not only the contents and benchmark of the learning outcomes but also the of publicity and of awareness to the students and faculty of the learning outcomes are the subjects of the evaluation.</t>
        </r>
      </text>
    </comment>
    <comment ref="G4" authorId="0" shapeId="0">
      <text>
        <r>
          <rPr>
            <sz val="8"/>
            <color indexed="81"/>
            <rFont val="Arial"/>
            <family val="2"/>
          </rPr>
          <t>Select  Result of Judgment of Large Category of Review in Criterion 1</t>
        </r>
      </text>
    </comment>
    <comment ref="C5" authorId="1" shapeId="0">
      <text>
        <r>
          <rPr>
            <sz val="9"/>
            <color indexed="81"/>
            <rFont val="Arial"/>
            <family val="2"/>
          </rPr>
          <t xml:space="preserve">     Criterion 1 (1) requires the program to define the profile of the professionals which program intends to foster and to broadly publicize and make well-known to the students and faculty. The program is required to define the profile of the professionals which program intends to foster by taking account of the traditions and resources of the education institution and the fields of graduates. The profile of the professionals shall be established by giving consideration to the requirements of the society and the demands of the students. It is also important for the program to demonstrate how the program has established the profile of the professionals, namely how the program has assured the benchmark required by the society, taking account of the requirements of the society such as of industry where the graduates work, and the demands of the student.
     “Benchmark required by the society” in establishing the profile of the professionals which program defines and the leaning outcomes required by Criterion 1 (2) shall be appropriate for fundamental education at bachelor level expected to the professionals and allow international mutual recognition of the education. Benchmark here differs among the fields and changes with the times, therefore it is difficult to specifically clearly indicate. It is expected that through the evaluation and accreditation tasks, the gap of the benchmarks in mind between the education institutions and evaluation and accreditation side will be minimized and as a result the quality of education will be assured with common benchmark.</t>
        </r>
      </text>
    </comment>
    <comment ref="C6" authorId="1" shapeId="0">
      <text>
        <r>
          <rPr>
            <sz val="9"/>
            <color indexed="81"/>
            <rFont val="ＭＳ Ｐゴシック"/>
            <family val="3"/>
            <charset val="128"/>
          </rPr>
          <t xml:space="preserve"> </t>
        </r>
        <r>
          <rPr>
            <sz val="9"/>
            <color indexed="81"/>
            <rFont val="Arial"/>
            <family val="2"/>
          </rPr>
          <t xml:space="preserve">Criterion 1 (2) requires to reflect the profile of the professionals as required in Criterion1(1), to establish the learning outcomes as knowledge and abilities including benchmark which the graduates are supposed to surly acquire at the time of completion of the program, and to broadly publicize its learning outcomes and make well-known to the students and faculty. Also, from its nature of accreditation of four-year program, the program shall have publicized the leaning outcomes before the program’s fourth year students at the time of evaluation have been admitted to the program in principle.
     Also, Criterion 1 (2) provides in (a) to (i) the framework or category of knowledge and abilities which shall be included in the program’s own learning outcomes, and requires the program to specify its contents to establish distinctive and specific learning outcomes of the program. The reason why (a) to (i) are expressed in an abstractive way is the intention of not to prevent the diversity of the program, therefore, (a) to (i), as they stand, will not be the program’s learning outcomes but their specified contents will be the learning outcomes. It is not necessary to follow the categories of (a) to (i). It is preferred that the program states them in relation with the educational purpose and principle of the each education institution. The benchmark to be achieved by the graduates at the time of completion of the program shall be specific to judge the degree of the achievement of students toward the learning outcomes and clear at the same time. The benchmark shall be established by taking account of the fact that the Engineering Education Programs at Bachelor Level is basically a fundamental education.
</t>
        </r>
      </text>
    </comment>
    <comment ref="C7" authorId="0" shapeId="0">
      <text>
        <r>
          <rPr>
            <sz val="9"/>
            <color indexed="81"/>
            <rFont val="Arial"/>
            <family val="2"/>
          </rPr>
          <t xml:space="preserve">     Criterion 2 defines Educational Methods. Educational Methods here indicate curriculum or syllabus for students to achieve the learning outcomes, education institution and student support system to implement its curriculum, and admission of the students who have necessary qualification required to take courses designed to be able to achieve the learning outcomes.</t>
        </r>
      </text>
    </comment>
    <comment ref="G7" authorId="0" shapeId="0">
      <text>
        <r>
          <rPr>
            <sz val="8"/>
            <color indexed="81"/>
            <rFont val="Arial"/>
            <family val="2"/>
          </rPr>
          <t>Select  Result of Judgment of Large Category of Review in Criterion 2</t>
        </r>
      </text>
    </comment>
    <comment ref="C9" authorId="0" shapeId="0">
      <text>
        <r>
          <rPr>
            <sz val="9"/>
            <color indexed="81"/>
            <rFont val="Arial"/>
            <family val="2"/>
          </rPr>
          <t xml:space="preserve">     This item defines curriculum. The curriculum shall be designed for students to be able to achieve the learning outcomes and shall be made well-known to the students and faculty. The curriculum shall also indicate clear relation of courses and learning outcomes.
     The curriculum shall take account of knowledge and abilities of students to have at the time of admission. A good balance among lectures, exercises, experiments, lab courses, projects, drawing and undergraduate research as well as appropriate teaching methods for educational contents shall be elaborated. The program could give credits by combining relevant courses (e.g. PBL).
Relation among courses and the learning outcomes needs to be clearly indicated in the curriculum. However, each course is not required to directly link with individual learning outcome. One course could be credited to one learning outcome. Special lectures or undergraduate research could be linked with several learning outcomes. The program is required to establish system to indicate knowledge and abilities to be acquired through undergraduate research by clarifying the learning outcomes.
Category-dependent Criteria related with criterion 2.1(1) requires engineering education at bachelor level to be composed with four-year learning and education and more than 60% of mathematics, natural science and science &amp; technology appropriate to the field. The way of indicating its “60%” could be based on either number of credit hours or course hours which the program finds easier to provide. Description of mathematics, natural science and science &amp; technology appropriate to the fields are indicated in the Category-dependent Criteria as necessary.
</t>
        </r>
      </text>
    </comment>
    <comment ref="C10" authorId="0" shapeId="0">
      <text>
        <r>
          <rPr>
            <sz val="9"/>
            <color indexed="81"/>
            <rFont val="Arial"/>
            <family val="2"/>
          </rPr>
          <t xml:space="preserve">    This item defines syllabus. It indicates the program shall prepare the syllabus for each course in accordance with the curriculum and shall be made well-known to the students and the faculty.
    The syllabus shall clearly describe its position in the curriculum. The educational components &amp; methods of each course, the learning outcomes and the evaluation methods &amp; criteria shall be indicated. The educational components, the methods &amp; criteria to evaluate academic records shall be defined by giving consideration to the requirements of the society with benchmark. The course hour shall be specified either in its syllabus or in related documents.</t>
        </r>
        <r>
          <rPr>
            <sz val="9"/>
            <color indexed="81"/>
            <rFont val="ＭＳ Ｐゴシック"/>
            <family val="3"/>
            <charset val="128"/>
          </rPr>
          <t xml:space="preserve">
</t>
        </r>
      </text>
    </comment>
    <comment ref="C12" authorId="0" shapeId="0">
      <text>
        <r>
          <rPr>
            <sz val="9"/>
            <color indexed="81"/>
            <rFont val="Arial"/>
            <family val="2"/>
          </rPr>
          <t xml:space="preserve">    This item requires the program to implement education as described in the syllabus. It is important that the program encourages active learning of the students. Therefore, it is allowed to implement education by making appropriate changes in the contents of course described in the syllabus taking consideration of the degree of student understanding.</t>
        </r>
      </text>
    </comment>
    <comment ref="C13" authorId="0" shapeId="0">
      <text>
        <r>
          <rPr>
            <sz val="9"/>
            <color indexed="81"/>
            <rFont val="Arial"/>
            <family val="2"/>
          </rPr>
          <t xml:space="preserve">    This item encourages the program commitment to ensure sufficient self-learning hours, namely, implementation of educational activities in accordance with concept of system of credit hour.  Active learning (self-learning hours) is required to earn the credit hours of the course subjects other than course house so that the program shall encourage active learning and ensure sufficient self-learning hours for the students. 
    To be concrete, this encourages diversified institution-oriented measures on education in accordance with concept of system of credit hours. For example, institutional guidance to encourage active learning and commitment to ensure sufficient self-learning hours, institutionalization of homework assignments for lecture course, clarification and institutional guidance of necessary hours of preview and review on syllabus, grading based on the result of self-learning of the students, establishment of the maximum number of courses for registration, utilization of GPA (Grade Point Average), locating self-learning facilities which are available at night and the combination of all of those measures.</t>
        </r>
        <r>
          <rPr>
            <sz val="9"/>
            <color indexed="81"/>
            <rFont val="ＭＳ Ｐゴシック"/>
            <family val="3"/>
            <charset val="128"/>
          </rPr>
          <t xml:space="preserve">
</t>
        </r>
      </text>
    </comment>
    <comment ref="D13" authorId="1" shapeId="0">
      <text>
        <r>
          <rPr>
            <sz val="8"/>
            <color indexed="81"/>
            <rFont val="Arial"/>
            <family val="2"/>
          </rPr>
          <t>(Item newly established by the revised Accreditation Criteria in the year 2010)</t>
        </r>
      </text>
    </comment>
    <comment ref="E13" authorId="1" shapeId="0">
      <text>
        <r>
          <rPr>
            <sz val="8"/>
            <color indexed="81"/>
            <rFont val="Arial"/>
            <family val="2"/>
          </rPr>
          <t>(Item newly established by the revised Accreditation Criteria in the year 2010)</t>
        </r>
      </text>
    </comment>
    <comment ref="C14" authorId="0" shapeId="0">
      <text>
        <r>
          <rPr>
            <sz val="9"/>
            <color indexed="81"/>
            <rFont val="Arial"/>
            <family val="2"/>
          </rPr>
          <t xml:space="preserve">    This item defines the degree of achievement for each learning outcome by the students. Namely, it indicates the program to make students regularly review the degree of achievement for each learning outcome and to reflect it to their learning.</t>
        </r>
      </text>
    </comment>
    <comment ref="C16" authorId="0" shapeId="0">
      <text>
        <r>
          <rPr>
            <sz val="9"/>
            <color indexed="81"/>
            <rFont val="Arial"/>
            <family val="2"/>
          </rPr>
          <t xml:space="preserve">    This item defines faculty allocation and institutional support on education for the faculty. Namely, the education institution shall provide a sufficient number of faculty members to implement the curriculum with appropriate educational methods, shall yield intended educational results, and shall provide the faculty with institutional support on education.
    Allocation of the faculty is fundamental of the education institution, therefore, shall be independently determine by education institution. The number of faculty stipulated in the National Standards for Establishment of Universities and College of Technology shall be considered as a minimum requirement to provide faculty allocation and institutional support on education. Faculty and institutional supports on education appropriate to the field are indicated in Category-dependent Criteria if necessary.</t>
        </r>
        <r>
          <rPr>
            <sz val="9"/>
            <color indexed="81"/>
            <rFont val="ＭＳ Ｐゴシック"/>
            <family val="3"/>
            <charset val="128"/>
          </rPr>
          <t xml:space="preserve">
</t>
        </r>
      </text>
    </comment>
    <comment ref="C17" authorId="0" shapeId="0">
      <text>
        <r>
          <rPr>
            <sz val="9"/>
            <color indexed="81"/>
            <rFont val="Arial"/>
            <family val="2"/>
          </rPr>
          <t xml:space="preserve">    This item defines communication network among faculty. Namely, the education institution shall have communication network among the faculty for close collaboration among the courses set in the curriculum to obtain better educational results. The communication network shall be made well-known to the faculty. The activities of the communication network shall be implemented.</t>
        </r>
      </text>
    </comment>
    <comment ref="C18" authorId="0" shapeId="0">
      <text>
        <r>
          <rPr>
            <sz val="9"/>
            <color indexed="81"/>
            <rFont val="Arial"/>
            <family val="2"/>
          </rPr>
          <t xml:space="preserve">    This item defines system to promote Faculty Development (FD). Namely, the education institution shall promote Faculty Development (FD) to encourage the faculty’s educational abilities. The system shall be made well-known to the faculty and FD activities shall take place in the program effectively. Additionally, the system shall include measure to support and encourage faculty’s individual educational abilities.</t>
        </r>
      </text>
    </comment>
    <comment ref="C19" authorId="0" shapeId="0">
      <text>
        <r>
          <rPr>
            <sz val="9"/>
            <color indexed="81"/>
            <rFont val="Arial"/>
            <family val="2"/>
          </rPr>
          <t xml:space="preserve">    This item defines institutional evaluation on faculty’s educational activities. Namely, the education institution shall have a method to institutionally evaluate faculty’s educational activities. The method shall be made well-known to the faculty and the evaluation shall be implemented by taking account of the method.
    The aim of evaluation on faculty’s educational activities is to promote faculty’s willingness toward educational activities and broadly facilitate better education. It intends to duly evaluate faculty’s educational activities as performance, at the same time, broadly disseminate to other faculty, through promoting FD activities, faculty’s innovations and efforts made as a basis of evaluated activities. </t>
        </r>
        <r>
          <rPr>
            <sz val="9"/>
            <color indexed="81"/>
            <rFont val="ＭＳ Ｐゴシック"/>
            <family val="3"/>
            <charset val="128"/>
          </rPr>
          <t xml:space="preserve">
</t>
        </r>
      </text>
    </comment>
    <comment ref="C21" authorId="0" shapeId="0">
      <text>
        <r>
          <rPr>
            <sz val="9"/>
            <color indexed="81"/>
            <rFont val="ＭＳ Ｐゴシック"/>
            <family val="3"/>
            <charset val="128"/>
          </rPr>
          <t xml:space="preserve">    </t>
        </r>
        <r>
          <rPr>
            <sz val="9"/>
            <color indexed="81"/>
            <rFont val="Arial"/>
            <family val="2"/>
          </rPr>
          <t>This item defines admission policies and procedures of the students. The program shall establish concrete admission policies and procedures in order to admit students with proper knowledge and abilities for the course curriculum designed to achieve the learning outcomes of the program. The program shall publicize the admission policies and procedures, and implement its admission in accordance with the policies and procedures.</t>
        </r>
        <r>
          <rPr>
            <sz val="9"/>
            <color indexed="81"/>
            <rFont val="ＭＳ Ｐゴシック"/>
            <family val="3"/>
            <charset val="128"/>
          </rPr>
          <t xml:space="preserve">
</t>
        </r>
        <r>
          <rPr>
            <sz val="9"/>
            <color indexed="81"/>
            <rFont val="ＭＳ Ｐゴシック"/>
            <family val="3"/>
            <charset val="128"/>
          </rPr>
          <t xml:space="preserve">
</t>
        </r>
      </text>
    </comment>
    <comment ref="C22" authorId="0" shapeId="0">
      <text>
        <r>
          <rPr>
            <sz val="9"/>
            <color indexed="81"/>
            <rFont val="Arial"/>
            <family val="2"/>
          </rPr>
          <t xml:space="preserve">    This item defines the selection of students during the middle of curriculum. Namely, For the case of program consisting of two tiers, the first of which is common to some number of programs, the second of which is specific to the program, and the selective admission of students to the second tier takes place on their completion of the first tier, the education institution shall establish concrete admission policies and procedures for this selective admission. The policies and procedures shall be made well-known to the students and the faculty. The students’ selective admission shall be implemented in accordance with the policies and procedures.
    In principle, the students of the program shall be determined, at the latest, sometime between the admission and the beginning of first semester of third year. The list of students shall be always available for verification.</t>
        </r>
      </text>
    </comment>
    <comment ref="C23" authorId="0" shapeId="0">
      <text>
        <r>
          <rPr>
            <sz val="9"/>
            <color indexed="81"/>
            <rFont val="ＭＳ Ｐゴシック"/>
            <family val="3"/>
            <charset val="128"/>
          </rPr>
          <t xml:space="preserve">    </t>
        </r>
        <r>
          <rPr>
            <sz val="9"/>
            <color indexed="81"/>
            <rFont val="Arial"/>
            <family val="2"/>
          </rPr>
          <t>This item defines the case of program admitting students to transfer from other education institutions into the program. The program shall broadly publicize the policies and procedures. The students’ transfer shall be implemented in accordance with the policies and procedures.</t>
        </r>
      </text>
    </comment>
    <comment ref="C24" authorId="0" shapeId="0">
      <text>
        <r>
          <rPr>
            <sz val="9"/>
            <color indexed="81"/>
            <rFont val="Arial"/>
            <family val="2"/>
          </rPr>
          <t xml:space="preserve">    This item defines the case of program allowing students to move between the courses within the education institution. Namely, the program shall establish concrete policies and procedures of move between the courses if the program allows the students to move into the other program before completing the program. The policies and procedures shall be made well-known to the students and the faculty. The students’ moving between the courses shall be implemented in accordance with the policies and procedures.
    This item intends a proper implementation of students’ moving between the courses within the education institution in accordance with policies. The contents of its rules and appropriateness of operation shall be focused at the evaluation of accreditation. Appropriateness of operation means that the number of students moving between the courses does not exceed appropriate range. Therefore, if a large number of students move between the courses, the program would have been differently operated from its original setting as mentioned in “Guide for Preamble” and it is most probable that the program has critical problems on student admission and education methods.
</t>
        </r>
        <r>
          <rPr>
            <sz val="9"/>
            <color indexed="81"/>
            <rFont val="ＭＳ Ｐゴシック"/>
            <family val="3"/>
            <charset val="128"/>
          </rPr>
          <t xml:space="preserve">
</t>
        </r>
      </text>
    </comment>
    <comment ref="C26" authorId="0" shapeId="0">
      <text>
        <r>
          <rPr>
            <sz val="9"/>
            <color indexed="81"/>
            <rFont val="ＭＳ Ｐゴシック"/>
            <family val="3"/>
            <charset val="128"/>
          </rPr>
          <t xml:space="preserve">   </t>
        </r>
        <r>
          <rPr>
            <sz val="9"/>
            <color indexed="81"/>
            <rFont val="Arial"/>
            <family val="2"/>
          </rPr>
          <t xml:space="preserve">  This item defines institution’s effort to ensure the facilities, equipments and financial resources. Namely, the education institution shall be equipped with classrooms, laboratories, exercise rooms, libraries, information related equipment, self-learning and rest facilities, cafeteria, etc. necessary for the students to achieve the learning outcomes of the program. The program shall make efforts to ensure necessary financial resources to maintain, improve, and operate the educational environment. 
     In terms of facilities and equipments, the important point is that the students can carry out experiments in appropriate space and safely. In terms of appropriate space the National Standards for Establishment of Universities could be a reference.</t>
        </r>
        <r>
          <rPr>
            <sz val="9"/>
            <color indexed="81"/>
            <rFont val="ＭＳ Ｐゴシック"/>
            <family val="3"/>
            <charset val="128"/>
          </rPr>
          <t xml:space="preserve">
</t>
        </r>
      </text>
    </comment>
    <comment ref="C27" authorId="0" shapeId="0">
      <text>
        <r>
          <rPr>
            <sz val="9"/>
            <color indexed="81"/>
            <rFont val="ＭＳ Ｐゴシック"/>
            <family val="3"/>
            <charset val="128"/>
          </rPr>
          <t xml:space="preserve">     </t>
        </r>
        <r>
          <rPr>
            <sz val="9"/>
            <color indexed="81"/>
            <rFont val="Arial"/>
            <family val="2"/>
          </rPr>
          <t>This item defines the student support system. Namely, the program shall have a system as for educational environment and for students’ learning, such as to help students better understand lectures, and to enhance students’ learning motivation, and to take account of the demands of the students for such supports. The system shall be made well-known to the students, faculty and staff. The activities shall be implemented in accordance with the system.</t>
        </r>
      </text>
    </comment>
    <comment ref="C28" authorId="0" shapeId="0">
      <text>
        <r>
          <rPr>
            <sz val="9"/>
            <color indexed="81"/>
            <rFont val="Arial"/>
            <family val="2"/>
          </rPr>
          <t xml:space="preserve">   Criterion 3 defines the achievement of the learning outcomes of the program (Concretized form of criterion 1(2) (a) to (i)). The achievement of the learning outcomes (including its benchmark), which the program assures, is evaluated whether it is appropriately ensured.
     The program is required to prove that all the graduates of the program have achieved all learning outcomes established by the program. The development of method of indicating proof and the establishment of benchmark are fully under the responsibility for the program as is the case for the development of educational methods. It is also expected to be appropriate from the point of view of the third-party. It is required for program to have preexisting graduates, records of evaluation on those graduates and evidential documents to indicate all the graduates of the program have achieved the learning outcomes. The evidential documents (e.g. answer sheets, reports) of students who lay on the boundary of passing or failing relating to benchmark judgment on achievement of learning outcomes is specifically important.
     If there is no graduate of the program yet, the program shall have substantial graduates at least. In such a case, the degree of achievement of the learning outcomes by the substantial graduates shall be the scope of evaluation. Substantial graduates here indicate students who have already graduated from the program applying to be accredited with equivalent curriculum and have acquired 70 to 80% of level of knowledge and abilities required to complete the program.
     Criterion 3 is defined by intending relevancy of “achievement of each learning outcomes”, “achievement of those learning outcomes as comprehension”, and “achievement of its learning outcomes by all the graduates of the program”.</t>
        </r>
      </text>
    </comment>
    <comment ref="G28" authorId="0" shapeId="0">
      <text>
        <r>
          <rPr>
            <sz val="8"/>
            <color indexed="81"/>
            <rFont val="Arial"/>
            <family val="2"/>
          </rPr>
          <t>Select  Result of Judgment of Large Category of Review in Criterion 3</t>
        </r>
      </text>
    </comment>
    <comment ref="C29" authorId="0" shapeId="0">
      <text>
        <r>
          <rPr>
            <sz val="9"/>
            <color indexed="81"/>
            <rFont val="ＭＳ Ｐゴシック"/>
            <family val="3"/>
            <charset val="128"/>
          </rPr>
          <t xml:space="preserve">    </t>
        </r>
        <r>
          <rPr>
            <sz val="9"/>
            <color indexed="81"/>
            <rFont val="Arial"/>
            <family val="2"/>
          </rPr>
          <t xml:space="preserve"> This item defines the achievement of the learning outcomes for each course. Namely, the program shall evaluate, on each course, the degree of achievement of the learning outcomes for each student in accordance with the evaluation criteria and methods defined in the syllabus. Also, the program shall take account of benchmark of evaluation criteria and method defined in the syllabus from the perspective on evaluation for degree of achievement of the learning outcomes.</t>
        </r>
      </text>
    </comment>
    <comment ref="C30" authorId="0" shapeId="0">
      <text>
        <r>
          <rPr>
            <sz val="9"/>
            <color indexed="81"/>
            <rFont val="ＭＳ Ｐゴシック"/>
            <family val="3"/>
            <charset val="128"/>
          </rPr>
          <t xml:space="preserve">   </t>
        </r>
        <r>
          <rPr>
            <sz val="9"/>
            <color indexed="81"/>
            <rFont val="Arial"/>
            <family val="2"/>
          </rPr>
          <t xml:space="preserve">  This item defines the handling of credits, which the students have earned in other higher education institutions. Namely, the program shall define evaluation methods for credits, which the students have earned in other higher education institutions, for credits which the transferred students have earned in the previous education institutions as the results of external examinations if the program recognizes credit transfer of the courses required to complete the program. The credit transfer shall be accepted in accordance with defined evaluation methods.</t>
        </r>
      </text>
    </comment>
    <comment ref="C31" authorId="0" shapeId="0">
      <text>
        <r>
          <rPr>
            <sz val="9"/>
            <color indexed="81"/>
            <rFont val="ＭＳ Ｐゴシック"/>
            <family val="3"/>
            <charset val="128"/>
          </rPr>
          <t xml:space="preserve">     </t>
        </r>
        <r>
          <rPr>
            <sz val="9"/>
            <color indexed="81"/>
            <rFont val="Arial"/>
            <family val="2"/>
          </rPr>
          <t>This item defines the assurance of achievement of the learning outcomes established by the program. Namely, the program shall provide evaluation criteria and methods to holistically evaluate the degree of achievement of each learning outcome of the program. The evaluation shall be implemented in accordance with the evaluation criteria and methods.
     Evaluation methods to holistically evaluate the degree of achievement of each learning outcome of the program indicates as follows. If the learning outcomes are established appropriately (Criterion 1(2)), and curriculum is holistically designed for students to be able to achieve (Criterion 2.1(1)), by achieving courses allocated for each learning outcome, students shall be able to achieve its learning outcome (Criterion 3(1)). If giving consideration on relevancy of Criterion 1, 2 and 3 and the educational process is implemented appropriately, simply by comprehending the result of evaluation on each course, each learning outcome could be achieved. Other than that, there are various ways of evaluation methods based on learning outcome such as prioritize each course (a compulsory course and elective course, lectures and experiments etc.), evaluate comprehensively by taking account of result of external examinations, implement evaluation of comprehensive degree of achievement of learning outcome which intend to improve education.</t>
        </r>
        <r>
          <rPr>
            <sz val="9"/>
            <color indexed="81"/>
            <rFont val="ＭＳ Ｐゴシック"/>
            <family val="3"/>
            <charset val="128"/>
          </rPr>
          <t xml:space="preserve">
</t>
        </r>
      </text>
    </comment>
    <comment ref="C32" authorId="0" shapeId="0">
      <text>
        <r>
          <rPr>
            <sz val="9"/>
            <color indexed="81"/>
            <rFont val="ＭＳ Ｐゴシック"/>
            <family val="3"/>
            <charset val="128"/>
          </rPr>
          <t xml:space="preserve">     </t>
        </r>
        <r>
          <rPr>
            <sz val="9"/>
            <color indexed="81"/>
            <rFont val="Arial"/>
            <family val="2"/>
          </rPr>
          <t>This item defines the assurance of achievement of the learning outcomes by all the graduates of the program. Namely, the program shall have a system to review whether all learning outcomes have been achieved by all the graduates of the program. Judgment of program completion shall be made based on its result.</t>
        </r>
      </text>
    </comment>
    <comment ref="C33" authorId="0" shapeId="0">
      <text>
        <r>
          <rPr>
            <sz val="9"/>
            <color indexed="81"/>
            <rFont val="ＭＳ Ｐゴシック"/>
            <family val="3"/>
            <charset val="128"/>
          </rPr>
          <t xml:space="preserve">  </t>
        </r>
        <r>
          <rPr>
            <sz val="9"/>
            <color indexed="81"/>
            <rFont val="Arial"/>
            <family val="2"/>
          </rPr>
          <t xml:space="preserve">   This item requires by achieving all the learning outcomes of the program, that all the graduates of the program shall have acquired the contents of (a) to (i) of Criteria 1(2) with appropriate benchmark. Specifically, it is necessary for the program to indicate the assurance of sufficient degree of achievement for all the items when organizing knowledge and abilities to be assured by achieving the learning outcomes in accordance with (a) to (i) of criterion 1(2) individually.</t>
        </r>
      </text>
    </comment>
    <comment ref="C34" authorId="0" shapeId="0">
      <text>
        <r>
          <rPr>
            <sz val="9"/>
            <color indexed="81"/>
            <rFont val="ＭＳ Ｐゴシック"/>
            <family val="3"/>
            <charset val="128"/>
          </rPr>
          <t xml:space="preserve">   </t>
        </r>
        <r>
          <rPr>
            <sz val="9"/>
            <color indexed="81"/>
            <rFont val="Arial"/>
            <family val="2"/>
          </rPr>
          <t xml:space="preserve">  Criterion 4 defines the educational improvement. Evaluation focuses on self-review system of education, system for continuous improvement based on its self-review system of education and implementation of its relevant activities. The scope of self-review and improvement here include all educational process and environment from admission to graduation.</t>
        </r>
      </text>
    </comment>
    <comment ref="G34" authorId="0" shapeId="0">
      <text>
        <r>
          <rPr>
            <sz val="8"/>
            <color indexed="81"/>
            <rFont val="Arial"/>
            <family val="2"/>
          </rPr>
          <t>Select  Result of Judgment of Large Category of Review in Criterion 4</t>
        </r>
      </text>
    </comment>
    <comment ref="C36" authorId="0" shapeId="0">
      <text>
        <r>
          <rPr>
            <sz val="9"/>
            <color indexed="81"/>
            <rFont val="ＭＳ Ｐゴシック"/>
            <family val="3"/>
            <charset val="128"/>
          </rPr>
          <t xml:space="preserve">    </t>
        </r>
        <r>
          <rPr>
            <sz val="9"/>
            <color indexed="81"/>
            <rFont val="Arial"/>
            <family val="2"/>
          </rPr>
          <t xml:space="preserve"> This item defines the self-review system of education. Namely, the program shall have a self-review system of educational activities in accordance with Criteria 1 to 3 on the basis of evaluation results of the degree of achievement of the learning outcomes. The self-review system shall be made well-known to the faculty. The self-review shall be implemented in accordance with the system.</t>
        </r>
      </text>
    </comment>
    <comment ref="C37" authorId="0" shapeId="0">
      <text>
        <r>
          <rPr>
            <sz val="9"/>
            <color indexed="81"/>
            <rFont val="ＭＳ Ｐゴシック"/>
            <family val="3"/>
            <charset val="128"/>
          </rPr>
          <t xml:space="preserve">   </t>
        </r>
        <r>
          <rPr>
            <sz val="9"/>
            <color indexed="81"/>
            <rFont val="Arial"/>
            <family val="2"/>
          </rPr>
          <t xml:space="preserve">  This item defines the conditions of the self-review system of educational activities. Namely, the system shall include a structure to take account of the requirements of the society and the demands of the students. The system itself shall have a self-checking structure.</t>
        </r>
      </text>
    </comment>
    <comment ref="C38" authorId="0" shapeId="0">
      <text>
        <r>
          <rPr>
            <sz val="9"/>
            <color indexed="81"/>
            <rFont val="ＭＳ Ｐゴシック"/>
            <family val="3"/>
            <charset val="128"/>
          </rPr>
          <t xml:space="preserve">     </t>
        </r>
        <r>
          <rPr>
            <sz val="9"/>
            <color indexed="81"/>
            <rFont val="Arial"/>
            <family val="2"/>
          </rPr>
          <t>This item defines the accessibility of records relating to the self-review system of education. Namely, minutes of meetings and committees relating to the system to review the educational activities shall be accessible to the faculty.</t>
        </r>
      </text>
    </comment>
    <comment ref="C40" authorId="0" shapeId="0">
      <text>
        <r>
          <rPr>
            <sz val="9"/>
            <color indexed="81"/>
            <rFont val="ＭＳ Ｐゴシック"/>
            <family val="3"/>
            <charset val="128"/>
          </rPr>
          <t xml:space="preserve">   </t>
        </r>
        <r>
          <rPr>
            <sz val="9"/>
            <color indexed="81"/>
            <rFont val="Arial"/>
            <family val="2"/>
          </rPr>
          <t xml:space="preserve">  This item defines the system of continuous improvement and intends educational activities of the program to be continuously improved through evaluation activities for the accreditation. Also, its improvement shall be used for the improvement on achievement of the learning outcomes of the students.</t>
        </r>
      </text>
    </comment>
  </commentList>
</comments>
</file>

<file path=xl/comments8.xml><?xml version="1.0" encoding="utf-8"?>
<comments xmlns="http://schemas.openxmlformats.org/spreadsheetml/2006/main">
  <authors>
    <author>hazu</author>
    <author>ishii</author>
  </authors>
  <commentList>
    <comment ref="B22" authorId="0" shapeId="0">
      <text>
        <r>
          <rPr>
            <b/>
            <sz val="9"/>
            <color indexed="81"/>
            <rFont val="Arial"/>
            <family val="2"/>
          </rPr>
          <t>JABEE:</t>
        </r>
        <r>
          <rPr>
            <sz val="9"/>
            <color indexed="81"/>
            <rFont val="Arial"/>
            <family val="2"/>
          </rPr>
          <t xml:space="preserve">
If change required, modification should be made at the "Basic Point" worksheet</t>
        </r>
      </text>
    </comment>
    <comment ref="F70" authorId="1" shapeId="0">
      <text>
        <r>
          <rPr>
            <sz val="9"/>
            <color indexed="81"/>
            <rFont val="Arial"/>
            <family val="2"/>
          </rPr>
          <t>Describe Term of Validity of Accreditation and category of next Evaluation from one of the example mentioned as follows (X is number of year of valid term):
X years (Next: Continuous Evaluation)
X years (Next: Interim "Document" Evaluation)
X years (Next: Interim "On-site" Evaluation)</t>
        </r>
      </text>
    </comment>
    <comment ref="C76" authorId="1" shapeId="0">
      <text>
        <r>
          <rPr>
            <sz val="9"/>
            <color indexed="81"/>
            <rFont val="Arial"/>
            <family val="2"/>
          </rPr>
          <t>Mention if contents after the Examination and Coordination by Evaluation Committee by Field differs from  2nd Evaluation Report. 
Describe contents and reasons with circumstance of  exchange opinions with the Chair of Evaluation Team if description differs from 2nd Evaluation Report.</t>
        </r>
      </text>
    </comment>
    <comment ref="B82" authorId="1" shapeId="0">
      <text>
        <r>
          <rPr>
            <sz val="9"/>
            <color indexed="81"/>
            <rFont val="Arial"/>
            <family val="2"/>
          </rPr>
          <t>Fill in if JABEE has anything need to inform to the Program.
Followings are the examples:
 -Particular items  which are not informed in "Observation from the  
   Evaluation Team" and/or  "Basis and Remarks"
 -Fill in "None", if there is no result of measures mentioned in 
   Improvement Report  (such as case unable to reflect judgment due to
   no delivery of the result however, the Evaluation Team determines
   need of showing that they evaluate its measure to the Program )</t>
        </r>
      </text>
    </comment>
  </commentList>
</comments>
</file>

<file path=xl/comments9.xml><?xml version="1.0" encoding="utf-8"?>
<comments xmlns="http://schemas.openxmlformats.org/spreadsheetml/2006/main">
  <authors>
    <author>ishii</author>
    <author>hazu</author>
  </authors>
  <commentList>
    <comment ref="C4" authorId="0" shapeId="0">
      <text>
        <r>
          <rPr>
            <sz val="9"/>
            <color indexed="81"/>
            <rFont val="Arial"/>
            <family val="2"/>
          </rPr>
          <t>Criterion 1 refers to the establishment and publicizing of the profile of the professionals which the program intends to foster and of the learning outcomes. The profile of the professionals, the state of publicity and of awareness to the students and faculty of the learning outcomes are evaluated.
     “Outcomes” that JABEE defines here are the milestones which the program applies as program criteria to evaluate students, and they also imply “leaning outcomes including benchmark”, that the program assures the graduates to acquire at the time of completion of the program, by taking account of the profile of the professionals, namely, “knowledge and abilities which graduates are supposed to achieve at the time of the graduation”. “Profile of professionals” which program intends to foster” is the model that the program expects the graduates to be after having gained experience as professionals. Taking account of these, the program shall establish its own specific and distinctive learning outcomes for each (a) to (i) of Criterion 1 (2).
     The purpose of evaluation and accreditation is to assure the quality of the education of the program which applied for evaluation and accreditation by reviewing whether appropriate and distinctive leaning outcomes have been established, whether the educational activities are implemented so that the students achieve its outcomes, whether only the students whom have acquired the leaning outcomes have graduated, whether efforts of educational improvements are continuously and voluntarily made and whether the contents of the program is publicized. Therefore, the learning outcomes are the prerequisites of the evaluation and accreditation and it shall be established based on the educational principle of the program. Criterion 1 defines the requirements for its learning outcomes to be appropriate.
  The program’s establishing appropriate learning outcomes is the prerequisite to evaluate the program vis-a-vis Criteria 2 to 4. The learning outcomes shall be distinctive for the program to develop its educational contents and methods so that the students can achieve the learning outcomes, and to judge the degree of students’ achievement toward the learning outcomes with benchmark. Especially, the degree of achievement of the learning outcomes is evaluated in Criterion 3. The program needs to pay attention to the fact that if the details of the learning outcomes lack, the degree of achievement is difficult to be proven. 
     The program is required to define the profile of the professionals which the program intends to foster by taking account of the tradition and resources of the program, the requirements of the society and the demands of the students, to establish its own distinctive learning outcomes which materialize the contents of (a) to (i) of Criterion 1 (2), to broadly publicize its learning outcomes and to make well-known to the students and faculty of the program. As the learning outcomes have an aspect to assure to the society the knowledge and abilities that the graduates of the program have acquired, not only the contents and benchmark of the learning outcomes but also the of publicity and of awareness to the students and faculty of the learning outcomes are the subjects of the evaluation.</t>
        </r>
      </text>
    </comment>
    <comment ref="H4" authorId="0" shapeId="0">
      <text>
        <r>
          <rPr>
            <sz val="8"/>
            <color indexed="81"/>
            <rFont val="Arial"/>
            <family val="2"/>
          </rPr>
          <t>Select  Result of Judgment of Large Category of Review in Criterion 1</t>
        </r>
      </text>
    </comment>
    <comment ref="C5" authorId="1" shapeId="0">
      <text>
        <r>
          <rPr>
            <sz val="9"/>
            <color indexed="81"/>
            <rFont val="Arial"/>
            <family val="2"/>
          </rPr>
          <t xml:space="preserve">     Criterion 1 (1) requires the program to define the profile of the professionals which program intends to foster and to broadly publicize and make well-known to the students and faculty. The program is required to define the profile of the professionals which program intends to foster by taking account of the traditions and resources of the education institution and the fields of graduates. The profile of the professionals shall be established by giving consideration to the requirements of the society and the demands of the students. It is also important for the program to demonstrate how the program has established the profile of the professionals, namely how the program has assured the benchmark required by the society, taking account of the requirements of the society such as of industry where the graduates work, and the demands of the student.
     “Benchmark required by the society” in establishing the profile of the professionals which program defines and the leaning outcomes required by Criterion 1 (2) shall be appropriate for fundamental education at bachelor level expected to the professionals and allow international mutual recognition of the education. Benchmark here differs among the fields and changes with the times, therefore it is difficult to specifically clearly indicate. It is expected that through the evaluation and accreditation tasks, the gap of the benchmarks in mind between the education institutions and evaluation and accreditation side will be minimized and as a result the quality of education will be assured with common benchmark.</t>
        </r>
      </text>
    </comment>
    <comment ref="C6" authorId="1" shapeId="0">
      <text>
        <r>
          <rPr>
            <sz val="9"/>
            <color indexed="81"/>
            <rFont val="ＭＳ Ｐゴシック"/>
            <family val="3"/>
            <charset val="128"/>
          </rPr>
          <t xml:space="preserve"> </t>
        </r>
        <r>
          <rPr>
            <sz val="9"/>
            <color indexed="81"/>
            <rFont val="Arial"/>
            <family val="2"/>
          </rPr>
          <t xml:space="preserve">Criterion 1 (2) requires to reflect the profile of the professionals as required in Criterion1(1), to establish the learning outcomes as knowledge and abilities including benchmark which the graduates are supposed to surly acquire at the time of completion of the program, and to broadly publicize its learning outcomes and make well-known to the students and faculty. Also, from its nature of accreditation of four-year program, the program shall have publicized the leaning outcomes before the program’s fourth year students at the time of evaluation have been admitted to the program in principle.
     Also, Criterion 1 (2) provides in (a) to (i) the framework or category of knowledge and abilities which shall be included in the program’s own learning outcomes, and requires the program to specify its contents to establish distinctive and specific learning outcomes of the program. The reason why (a) to (i) are expressed in an abstractive way is the intention of not to prevent the diversity of the program, therefore, (a) to (i), as they stand, will not be the program’s learning outcomes but their specified contents will be the learning outcomes. It is not necessary to follow the categories of (a) to (i). It is preferred that the program states them in relation with the educational purpose and principle of the each education institution. The benchmark to be achieved by the graduates at the time of completion of the program shall be specific to judge the degree of the achievement of students toward the learning outcomes and clear at the same time. The benchmark shall be established by taking account of the fact that the Engineering Education Programs at Bachelor Level is basically a fundamental education.
</t>
        </r>
      </text>
    </comment>
    <comment ref="C7" authorId="0" shapeId="0">
      <text>
        <r>
          <rPr>
            <sz val="9"/>
            <color indexed="81"/>
            <rFont val="Arial"/>
            <family val="2"/>
          </rPr>
          <t xml:space="preserve">     Criterion 2 defines Educational Methods. Educational Methods here indicate curriculum or syllabus for students to achieve the learning outcomes, education institution and student support system to implement its curriculum, and admission of the students who have necessary qualification required to take courses designed to be able to achieve the learning outcomes.</t>
        </r>
      </text>
    </comment>
    <comment ref="H7" authorId="0" shapeId="0">
      <text>
        <r>
          <rPr>
            <sz val="8"/>
            <color indexed="81"/>
            <rFont val="Arial"/>
            <family val="2"/>
          </rPr>
          <t>Select  Result of Judgment of Large Category of Review in Criterion 2</t>
        </r>
      </text>
    </comment>
    <comment ref="C9" authorId="0" shapeId="0">
      <text>
        <r>
          <rPr>
            <sz val="9"/>
            <color indexed="81"/>
            <rFont val="Arial"/>
            <family val="2"/>
          </rPr>
          <t xml:space="preserve">     This item defines curriculum. The curriculum shall be designed for students to be able to achieve the learning outcomes and shall be made well-known to the students and faculty. The curriculum shall also indicate clear relation of courses and learning outcomes.
     The curriculum shall take account of knowledge and abilities of students to have at the time of admission. A good balance among lectures, exercises, experiments, lab courses, projects, drawing and undergraduate research as well as appropriate teaching methods for educational contents shall be elaborated. The program could give credits by combining relevant courses (e.g. PBL).
Relation among courses and the learning outcomes needs to be clearly indicated in the curriculum. However, each course is not required to directly link with individual learning outcome. One course could be credited to one learning outcome. Special lectures or undergraduate research could be linked with several learning outcomes. The program is required to establish system to indicate knowledge and abilities to be acquired through undergraduate research by clarifying the learning outcomes.
Category-dependent Criteria related with criterion 2.1(1) requires engineering education at bachelor level to be composed with four-year learning and education and more than 60% of mathematics, natural science and science &amp; technology appropriate to the field. The way of indicating its “60%” could be based on either number of credit hours or course hours which the program finds easier to provide. Description of mathematics, natural science and science &amp; technology appropriate to the fields are indicated in the Category-dependent Criteria as necessary.
</t>
        </r>
      </text>
    </comment>
    <comment ref="C10" authorId="0" shapeId="0">
      <text>
        <r>
          <rPr>
            <sz val="9"/>
            <color indexed="81"/>
            <rFont val="Arial"/>
            <family val="2"/>
          </rPr>
          <t xml:space="preserve">    This item defines syllabus. It indicates the program shall prepare the syllabus for each course in accordance with the curriculum and shall be made well-known to the students and the faculty.
    The syllabus shall clearly describe its position in the curriculum. The educational components &amp; methods of each course, the learning outcomes and the evaluation methods &amp; criteria shall be indicated. The educational components, the methods &amp; criteria to evaluate academic records shall be defined by giving consideration to the requirements of the society with benchmark. The course hour shall be specified either in its syllabus or in related documents.</t>
        </r>
        <r>
          <rPr>
            <sz val="9"/>
            <color indexed="81"/>
            <rFont val="ＭＳ Ｐゴシック"/>
            <family val="3"/>
            <charset val="128"/>
          </rPr>
          <t xml:space="preserve">
</t>
        </r>
      </text>
    </comment>
    <comment ref="C12" authorId="0" shapeId="0">
      <text>
        <r>
          <rPr>
            <sz val="9"/>
            <color indexed="81"/>
            <rFont val="Arial"/>
            <family val="2"/>
          </rPr>
          <t xml:space="preserve">    This item requires the program to implement education as described in the syllabus. It is important that the program encourages active learning of the students. Therefore, it is allowed to implement education by making appropriate changes in the contents of course described in the syllabus taking consideration of the degree of student understanding.</t>
        </r>
      </text>
    </comment>
    <comment ref="C13" authorId="0" shapeId="0">
      <text>
        <r>
          <rPr>
            <sz val="9"/>
            <color indexed="81"/>
            <rFont val="Arial"/>
            <family val="2"/>
          </rPr>
          <t xml:space="preserve">    This item encourages the program commitment to ensure sufficient self-learning hours, namely, implementation of educational activities in accordance with concept of system of credit hour.  Active learning (self-learning hours) is required to earn the credit hours of the course subjects other than course house so that the program shall encourage active learning and ensure sufficient self-learning hours for the students. 
    To be concrete, this encourages diversified institution-oriented measures on education in accordance with concept of system of credit hours. For example, institutional guidance to encourage active learning and commitment to ensure sufficient self-learning hours, institutionalization of homework assignments for lecture course, clarification and institutional guidance of necessary hours of preview and review on syllabus, grading based on the result of self-learning of the students, establishment of the maximum number of courses for registration, utilization of GPA (Grade Point Average), locating self-learning facilities which are available at night and the combination of all of those measures.</t>
        </r>
        <r>
          <rPr>
            <sz val="9"/>
            <color indexed="81"/>
            <rFont val="ＭＳ Ｐゴシック"/>
            <family val="3"/>
            <charset val="128"/>
          </rPr>
          <t xml:space="preserve">
</t>
        </r>
      </text>
    </comment>
    <comment ref="D13" authorId="1" shapeId="0">
      <text>
        <r>
          <rPr>
            <sz val="8"/>
            <color indexed="81"/>
            <rFont val="Arial"/>
            <family val="2"/>
          </rPr>
          <t>(Item newly established by the revised Accreditation Criteria in the year 2010)</t>
        </r>
      </text>
    </comment>
    <comment ref="E13" authorId="1" shapeId="0">
      <text>
        <r>
          <rPr>
            <sz val="8"/>
            <color indexed="81"/>
            <rFont val="Arial"/>
            <family val="2"/>
          </rPr>
          <t>(Item newly established by the revised Accreditation Criteria in the year 2010)</t>
        </r>
      </text>
    </comment>
    <comment ref="C14" authorId="0" shapeId="0">
      <text>
        <r>
          <rPr>
            <sz val="9"/>
            <color indexed="81"/>
            <rFont val="Arial"/>
            <family val="2"/>
          </rPr>
          <t xml:space="preserve">    This item defines the degree of achievement for each learning outcome by the students. Namely, it indicates the program to make students regularly review the degree of achievement for each learning outcome and to reflect it to their learning.</t>
        </r>
      </text>
    </comment>
    <comment ref="C16" authorId="0" shapeId="0">
      <text>
        <r>
          <rPr>
            <sz val="9"/>
            <color indexed="81"/>
            <rFont val="Arial"/>
            <family val="2"/>
          </rPr>
          <t xml:space="preserve">    This item defines faculty allocation and institutional support on education for the faculty. Namely, the education institution shall provide a sufficient number of faculty members to implement the curriculum with appropriate educational methods, shall yield intended educational results, and shall provide the faculty with institutional support on education.
    Allocation of the faculty is fundamental of the education institution, therefore, shall be independently determine by education institution. The number of faculty stipulated in the National Standards for Establishment of Universities and College of Technology shall be considered as a minimum requirement to provide faculty allocation and institutional support on education. Faculty and institutional supports on education appropriate to the field are indicated in Category-dependent Criteria if necessary.</t>
        </r>
        <r>
          <rPr>
            <sz val="9"/>
            <color indexed="81"/>
            <rFont val="ＭＳ Ｐゴシック"/>
            <family val="3"/>
            <charset val="128"/>
          </rPr>
          <t xml:space="preserve">
</t>
        </r>
      </text>
    </comment>
    <comment ref="C17" authorId="0" shapeId="0">
      <text>
        <r>
          <rPr>
            <sz val="9"/>
            <color indexed="81"/>
            <rFont val="Arial"/>
            <family val="2"/>
          </rPr>
          <t xml:space="preserve">    This item defines communication network among faculty. Namely, the education institution shall have communication network among the faculty for close collaboration among the courses set in the curriculum to obtain better educational results. The communication network shall be made well-known to the faculty. The activities of the communication network shall be implemented.</t>
        </r>
      </text>
    </comment>
    <comment ref="C18" authorId="0" shapeId="0">
      <text>
        <r>
          <rPr>
            <sz val="9"/>
            <color indexed="81"/>
            <rFont val="Arial"/>
            <family val="2"/>
          </rPr>
          <t xml:space="preserve">    This item defines system to promote Faculty Development (FD). Namely, the education institution shall promote Faculty Development (FD) to encourage the faculty’s educational abilities. The system shall be made well-known to the faculty and FD activities shall take place in the program effectively. Additionally, the system shall include measure to support and encourage faculty’s individual educational abilities.</t>
        </r>
      </text>
    </comment>
    <comment ref="C19" authorId="0" shapeId="0">
      <text>
        <r>
          <rPr>
            <sz val="9"/>
            <color indexed="81"/>
            <rFont val="Arial"/>
            <family val="2"/>
          </rPr>
          <t xml:space="preserve">    This item defines institutional evaluation on faculty’s educational activities. Namely, the education institution shall have a method to institutionally evaluate faculty’s educational activities. The method shall be made well-known to the faculty and the evaluation shall be implemented by taking account of the method.
    The aim of evaluation on faculty’s educational activities is to promote faculty’s willingness toward educational activities and broadly facilitate better education. It intends to duly evaluate faculty’s educational activities as performance, at the same time, broadly disseminate to other faculty, through promoting FD activities, faculty’s innovations and efforts made as a basis of evaluated activities. </t>
        </r>
        <r>
          <rPr>
            <sz val="9"/>
            <color indexed="81"/>
            <rFont val="ＭＳ Ｐゴシック"/>
            <family val="3"/>
            <charset val="128"/>
          </rPr>
          <t xml:space="preserve">
</t>
        </r>
      </text>
    </comment>
    <comment ref="C21" authorId="0" shapeId="0">
      <text>
        <r>
          <rPr>
            <sz val="9"/>
            <color indexed="81"/>
            <rFont val="ＭＳ Ｐゴシック"/>
            <family val="3"/>
            <charset val="128"/>
          </rPr>
          <t xml:space="preserve">    </t>
        </r>
        <r>
          <rPr>
            <sz val="9"/>
            <color indexed="81"/>
            <rFont val="Arial"/>
            <family val="2"/>
          </rPr>
          <t>This item defines admission policies and procedures of the students. The program shall establish concrete admission policies and procedures in order to admit students with proper knowledge and abilities for the course curriculum designed to achieve the learning outcomes of the program. The program shall publicize the admission policies and procedures, and implement its admission in accordance with the policies and procedures.</t>
        </r>
        <r>
          <rPr>
            <sz val="9"/>
            <color indexed="81"/>
            <rFont val="ＭＳ Ｐゴシック"/>
            <family val="3"/>
            <charset val="128"/>
          </rPr>
          <t xml:space="preserve">
</t>
        </r>
        <r>
          <rPr>
            <sz val="9"/>
            <color indexed="81"/>
            <rFont val="ＭＳ Ｐゴシック"/>
            <family val="3"/>
            <charset val="128"/>
          </rPr>
          <t xml:space="preserve">
</t>
        </r>
      </text>
    </comment>
    <comment ref="C22" authorId="0" shapeId="0">
      <text>
        <r>
          <rPr>
            <sz val="9"/>
            <color indexed="81"/>
            <rFont val="Arial"/>
            <family val="2"/>
          </rPr>
          <t xml:space="preserve">    This item defines the selection of students during the middle of curriculum. Namely, For the case of program consisting of two tiers, the first of which is common to some number of programs, the second of which is specific to the program, and the selective admission of students to the second tier takes place on their completion of the first tier, the education institution shall establish concrete admission policies and procedures for this selective admission. The policies and procedures shall be made well-known to the students and the faculty. The students’ selective admission shall be implemented in accordance with the policies and procedures.
    In principle, the students of the program shall be determined, at the latest, sometime between the admission and the beginning of first semester of third year. The list of students shall be always available for verification.</t>
        </r>
      </text>
    </comment>
    <comment ref="C23" authorId="0" shapeId="0">
      <text>
        <r>
          <rPr>
            <sz val="9"/>
            <color indexed="81"/>
            <rFont val="ＭＳ Ｐゴシック"/>
            <family val="3"/>
            <charset val="128"/>
          </rPr>
          <t xml:space="preserve">    </t>
        </r>
        <r>
          <rPr>
            <sz val="9"/>
            <color indexed="81"/>
            <rFont val="Arial"/>
            <family val="2"/>
          </rPr>
          <t>This item defines the case of program admitting students to transfer from other education institutions into the program. The program shall broadly publicize the policies and procedures. The students’ transfer shall be implemented in accordance with the policies and procedures.</t>
        </r>
      </text>
    </comment>
    <comment ref="C24" authorId="0" shapeId="0">
      <text>
        <r>
          <rPr>
            <sz val="9"/>
            <color indexed="81"/>
            <rFont val="Arial"/>
            <family val="2"/>
          </rPr>
          <t xml:space="preserve">    This item defines the case of program allowing students to move between the courses within the education institution. Namely, the program shall establish concrete policies and procedures of move between the courses if the program allows the students to move into the other program before completing the program. The policies and procedures shall be made well-known to the students and the faculty. The students’ moving between the courses shall be implemented in accordance with the policies and procedures.
    This item intends a proper implementation of students’ moving between the courses within the education institution in accordance with policies. The contents of its rules and appropriateness of operation shall be focused at the evaluation of accreditation. Appropriateness of operation means that the number of students moving between the courses does not exceed appropriate range. Therefore, if a large number of students move between the courses, the program would have been differently operated from its original setting as mentioned in “Guide for Preamble” and it is most probable that the program has critical problems on student admission and education methods.
</t>
        </r>
        <r>
          <rPr>
            <sz val="9"/>
            <color indexed="81"/>
            <rFont val="ＭＳ Ｐゴシック"/>
            <family val="3"/>
            <charset val="128"/>
          </rPr>
          <t xml:space="preserve">
</t>
        </r>
      </text>
    </comment>
    <comment ref="C26" authorId="0" shapeId="0">
      <text>
        <r>
          <rPr>
            <sz val="9"/>
            <color indexed="81"/>
            <rFont val="ＭＳ Ｐゴシック"/>
            <family val="3"/>
            <charset val="128"/>
          </rPr>
          <t xml:space="preserve">   </t>
        </r>
        <r>
          <rPr>
            <sz val="9"/>
            <color indexed="81"/>
            <rFont val="Arial"/>
            <family val="2"/>
          </rPr>
          <t xml:space="preserve">  This item defines institution’s effort to ensure the facilities, equipments and financial resources. Namely, the education institution shall be equipped with classrooms, laboratories, exercise rooms, libraries, information related equipment, self-learning and rest facilities, cafeteria, etc. necessary for the students to achieve the learning outcomes of the program. The program shall make efforts to ensure necessary financial resources to maintain, improve, and operate the educational environment. 
     In terms of facilities and equipments, the important point is that the students can carry out experiments in appropriate space and safely. In terms of appropriate space the National Standards for Establishment of Universities could be a reference.</t>
        </r>
        <r>
          <rPr>
            <sz val="9"/>
            <color indexed="81"/>
            <rFont val="ＭＳ Ｐゴシック"/>
            <family val="3"/>
            <charset val="128"/>
          </rPr>
          <t xml:space="preserve">
</t>
        </r>
      </text>
    </comment>
    <comment ref="C27" authorId="0" shapeId="0">
      <text>
        <r>
          <rPr>
            <sz val="9"/>
            <color indexed="81"/>
            <rFont val="ＭＳ Ｐゴシック"/>
            <family val="3"/>
            <charset val="128"/>
          </rPr>
          <t xml:space="preserve">     </t>
        </r>
        <r>
          <rPr>
            <sz val="9"/>
            <color indexed="81"/>
            <rFont val="Arial"/>
            <family val="2"/>
          </rPr>
          <t>This item defines the student support system. Namely, the program shall have a system as for educational environment and for students’ learning, such as to help students better understand lectures, and to enhance students’ learning motivation, and to take account of the demands of the students for such supports. The system shall be made well-known to the students, faculty and staff. The activities shall be implemented in accordance with the system.</t>
        </r>
      </text>
    </comment>
    <comment ref="C28" authorId="0" shapeId="0">
      <text>
        <r>
          <rPr>
            <sz val="9"/>
            <color indexed="81"/>
            <rFont val="Arial"/>
            <family val="2"/>
          </rPr>
          <t xml:space="preserve">   Criterion 3 defines the achievement of the learning outcomes of the program (Concretized form of criterion 1(2) (a) to (i)). The achievement of the learning outcomes (including its benchmark), which the program assures, is evaluated whether it is appropriately ensured.
     The program is required to prove that all the graduates of the program have achieved all learning outcomes established by the program. The development of method of indicating proof and the establishment of benchmark are fully under the responsibility for the program as is the case for the development of educational methods. It is also expected to be appropriate from the point of view of the third-party. It is required for program to have preexisting graduates, records of evaluation on those graduates and evidential documents to indicate all the graduates of the program have achieved the learning outcomes. The evidential documents (e.g. answer sheets, reports) of students who lay on the boundary of passing or failing relating to benchmark judgment on achievement of learning outcomes is specifically important.
     If there is no graduate of the program yet, the program shall have substantial graduates at least. In such a case, the degree of achievement of the learning outcomes by the substantial graduates shall be the scope of evaluation. Substantial graduates here indicate students who have already graduated from the program applying to be accredited with equivalent curriculum and have acquired 70 to 80% of level of knowledge and abilities required to complete the program.
     Criterion 3 is defined by intending relevancy of “achievement of each learning outcomes”, “achievement of those learning outcomes as comprehension”, and “achievement of its learning outcomes by all the graduates of the program”.</t>
        </r>
      </text>
    </comment>
    <comment ref="H28" authorId="0" shapeId="0">
      <text>
        <r>
          <rPr>
            <sz val="8"/>
            <color indexed="81"/>
            <rFont val="Arial"/>
            <family val="2"/>
          </rPr>
          <t>Select  Result of Select  Result of Judgment of Large Category of Review in Criterion 3</t>
        </r>
      </text>
    </comment>
    <comment ref="C29" authorId="0" shapeId="0">
      <text>
        <r>
          <rPr>
            <sz val="9"/>
            <color indexed="81"/>
            <rFont val="ＭＳ Ｐゴシック"/>
            <family val="3"/>
            <charset val="128"/>
          </rPr>
          <t xml:space="preserve">    </t>
        </r>
        <r>
          <rPr>
            <sz val="9"/>
            <color indexed="81"/>
            <rFont val="Arial"/>
            <family val="2"/>
          </rPr>
          <t xml:space="preserve"> This item defines the achievement of the learning outcomes for each course. Namely, the program shall evaluate, on each course, the degree of achievement of the learning outcomes for each student in accordance with the evaluation criteria and methods defined in the syllabus. Also, the program shall take account of benchmark of evaluation criteria and method defined in the syllabus from the perspective on evaluation for degree of achievement of the learning outcomes.</t>
        </r>
      </text>
    </comment>
    <comment ref="C30" authorId="0" shapeId="0">
      <text>
        <r>
          <rPr>
            <sz val="9"/>
            <color indexed="81"/>
            <rFont val="ＭＳ Ｐゴシック"/>
            <family val="3"/>
            <charset val="128"/>
          </rPr>
          <t xml:space="preserve">   </t>
        </r>
        <r>
          <rPr>
            <sz val="9"/>
            <color indexed="81"/>
            <rFont val="Arial"/>
            <family val="2"/>
          </rPr>
          <t xml:space="preserve">  This item defines the handling of credits, which the students have earned in other higher education institutions. Namely, the program shall define evaluation methods for credits, which the students have earned in other higher education institutions, for credits which the transferred students have earned in the previous education institutions as the results of external examinations if the program recognizes credit transfer of the courses required to complete the program. The credit transfer shall be accepted in accordance with defined evaluation methods.</t>
        </r>
      </text>
    </comment>
    <comment ref="C31" authorId="0" shapeId="0">
      <text>
        <r>
          <rPr>
            <sz val="9"/>
            <color indexed="81"/>
            <rFont val="ＭＳ Ｐゴシック"/>
            <family val="3"/>
            <charset val="128"/>
          </rPr>
          <t xml:space="preserve">     </t>
        </r>
        <r>
          <rPr>
            <sz val="9"/>
            <color indexed="81"/>
            <rFont val="Arial"/>
            <family val="2"/>
          </rPr>
          <t>This item defines the assurance of achievement of the learning outcomes established by the program. Namely, the program shall provide evaluation criteria and methods to holistically evaluate the degree of achievement of each learning outcome of the program. The evaluation shall be implemented in accordance with the evaluation criteria and methods.
     Evaluation methods to holistically evaluate the degree of achievement of each learning outcome of the program indicates as follows. If the learning outcomes are established appropriately (Criterion 1(2)), and curriculum is holistically designed for students to be able to achieve (Criterion 2.1(1)), by achieving courses allocated for each learning outcome, students shall be able to achieve its learning outcome (Criterion 3(1)). If giving consideration on relevancy of Criterion 1, 2 and 3 and the educational process is implemented appropriately, simply by comprehending the result of evaluation on each course, each learning outcome could be achieved. Other than that, there are various ways of evaluation methods based on learning outcome such as prioritize each course (a compulsory course and elective course, lectures and experiments etc.), evaluate comprehensively by taking account of result of external examinations, implement evaluation of comprehensive degree of achievement of learning outcome which intend to improve education.</t>
        </r>
        <r>
          <rPr>
            <sz val="9"/>
            <color indexed="81"/>
            <rFont val="ＭＳ Ｐゴシック"/>
            <family val="3"/>
            <charset val="128"/>
          </rPr>
          <t xml:space="preserve">
</t>
        </r>
      </text>
    </comment>
    <comment ref="C32" authorId="0" shapeId="0">
      <text>
        <r>
          <rPr>
            <sz val="9"/>
            <color indexed="81"/>
            <rFont val="ＭＳ Ｐゴシック"/>
            <family val="3"/>
            <charset val="128"/>
          </rPr>
          <t xml:space="preserve">     </t>
        </r>
        <r>
          <rPr>
            <sz val="9"/>
            <color indexed="81"/>
            <rFont val="Arial"/>
            <family val="2"/>
          </rPr>
          <t>This item defines the assurance of achievement of the learning outcomes by all the graduates of the program. Namely, the program shall have a system to review whether all learning outcomes have been achieved by all the graduates of the program. Judgment of program completion shall be made based on its result.</t>
        </r>
      </text>
    </comment>
    <comment ref="C33" authorId="0" shapeId="0">
      <text>
        <r>
          <rPr>
            <sz val="9"/>
            <color indexed="81"/>
            <rFont val="ＭＳ Ｐゴシック"/>
            <family val="3"/>
            <charset val="128"/>
          </rPr>
          <t xml:space="preserve">  </t>
        </r>
        <r>
          <rPr>
            <sz val="9"/>
            <color indexed="81"/>
            <rFont val="Arial"/>
            <family val="2"/>
          </rPr>
          <t xml:space="preserve">   This item requires by achieving all the learning outcomes of the program, that all the graduates of the program shall have acquired the contents of (a) to (i) of Criteria 1(2) with appropriate benchmark. Specifically, it is necessary for the program to indicate the assurance of sufficient degree of achievement for all the items when organizing knowledge and abilities to be assured by achieving the learning outcomes in accordance with (a) to (i) of criterion 1(2) individually.</t>
        </r>
      </text>
    </comment>
    <comment ref="C34" authorId="0" shapeId="0">
      <text>
        <r>
          <rPr>
            <sz val="9"/>
            <color indexed="81"/>
            <rFont val="ＭＳ Ｐゴシック"/>
            <family val="3"/>
            <charset val="128"/>
          </rPr>
          <t xml:space="preserve">   </t>
        </r>
        <r>
          <rPr>
            <sz val="9"/>
            <color indexed="81"/>
            <rFont val="Arial"/>
            <family val="2"/>
          </rPr>
          <t xml:space="preserve">  Criterion 4 defines the educational improvement. Evaluation focuses on self-review system of education, system for continuous improvement based on its self-review system of education and implementation of its relevant activities. The scope of self-review and improvement here include all educational process and environment from admission to graduation.</t>
        </r>
      </text>
    </comment>
    <comment ref="H34" authorId="0" shapeId="0">
      <text>
        <r>
          <rPr>
            <sz val="8"/>
            <color indexed="81"/>
            <rFont val="Arial"/>
            <family val="2"/>
          </rPr>
          <t>Select  Result of Judgment of Large Category of Review in Criterion 4</t>
        </r>
      </text>
    </comment>
    <comment ref="C36" authorId="0" shapeId="0">
      <text>
        <r>
          <rPr>
            <sz val="9"/>
            <color indexed="81"/>
            <rFont val="ＭＳ Ｐゴシック"/>
            <family val="3"/>
            <charset val="128"/>
          </rPr>
          <t xml:space="preserve">    </t>
        </r>
        <r>
          <rPr>
            <sz val="9"/>
            <color indexed="81"/>
            <rFont val="Arial"/>
            <family val="2"/>
          </rPr>
          <t xml:space="preserve"> This item defines the self-review system of education. Namely, the program shall have a self-review system of educational activities in accordance with Criteria 1 to 3 on the basis of evaluation results of the degree of achievement of the learning outcomes. The self-review system shall be made well-known to the faculty. The self-review shall be implemented in accordance with the system.</t>
        </r>
      </text>
    </comment>
    <comment ref="C37" authorId="0" shapeId="0">
      <text>
        <r>
          <rPr>
            <sz val="9"/>
            <color indexed="81"/>
            <rFont val="ＭＳ Ｐゴシック"/>
            <family val="3"/>
            <charset val="128"/>
          </rPr>
          <t xml:space="preserve">   </t>
        </r>
        <r>
          <rPr>
            <sz val="9"/>
            <color indexed="81"/>
            <rFont val="Arial"/>
            <family val="2"/>
          </rPr>
          <t xml:space="preserve">  This item defines the conditions of the self-review system of educational activities. Namely, the system shall include a structure to take account of the requirements of the society and the demands of the students. The system itself shall have a self-checking structure.</t>
        </r>
      </text>
    </comment>
    <comment ref="C38" authorId="0" shapeId="0">
      <text>
        <r>
          <rPr>
            <sz val="9"/>
            <color indexed="81"/>
            <rFont val="ＭＳ Ｐゴシック"/>
            <family val="3"/>
            <charset val="128"/>
          </rPr>
          <t xml:space="preserve">     </t>
        </r>
        <r>
          <rPr>
            <sz val="9"/>
            <color indexed="81"/>
            <rFont val="Arial"/>
            <family val="2"/>
          </rPr>
          <t>This item defines the accessibility of records relating to the self-review system of education. Namely, minutes of meetings and committees relating to the system to review the educational activities shall be accessible to the faculty.</t>
        </r>
      </text>
    </comment>
    <comment ref="C40" authorId="0" shapeId="0">
      <text>
        <r>
          <rPr>
            <sz val="9"/>
            <color indexed="81"/>
            <rFont val="ＭＳ Ｐゴシック"/>
            <family val="3"/>
            <charset val="128"/>
          </rPr>
          <t xml:space="preserve">   </t>
        </r>
        <r>
          <rPr>
            <sz val="9"/>
            <color indexed="81"/>
            <rFont val="Arial"/>
            <family val="2"/>
          </rPr>
          <t xml:space="preserve">  This item defines the system of continuous improvement and intends educational activities of the program to be continuously improved through evaluation activities for the accreditation. Also, its improvement shall be used for the improvement on achievement of the learning outcomes of the students.</t>
        </r>
      </text>
    </comment>
  </commentList>
</comments>
</file>

<file path=xl/sharedStrings.xml><?xml version="1.0" encoding="utf-8"?>
<sst xmlns="http://schemas.openxmlformats.org/spreadsheetml/2006/main" count="1388" uniqueCount="764">
  <si>
    <t>2.1</t>
    <phoneticPr fontId="2"/>
  </si>
  <si>
    <t>2012EG</t>
    <phoneticPr fontId="2"/>
  </si>
  <si>
    <t>(g)自主的、継続的に学習できる能力</t>
    <phoneticPr fontId="2"/>
  </si>
  <si>
    <t>→1(1)(g)</t>
    <phoneticPr fontId="2"/>
  </si>
  <si>
    <t>1(1)(h)</t>
    <phoneticPr fontId="2"/>
  </si>
  <si>
    <t>→1(1)(h)</t>
    <phoneticPr fontId="2"/>
  </si>
  <si>
    <t>1(2)</t>
    <phoneticPr fontId="2"/>
  </si>
  <si>
    <t>(2)学習・教育目標は、プログラムの伝統、資源および卒業生の活躍分野等を考慮し、また、社会の要求や学生の要望にも配慮したものであること。</t>
    <phoneticPr fontId="2"/>
  </si>
  <si>
    <t>→1(2)</t>
    <phoneticPr fontId="2"/>
  </si>
  <si>
    <t>2</t>
    <phoneticPr fontId="2"/>
  </si>
  <si>
    <t>基準２　学習・教育の量</t>
    <phoneticPr fontId="2"/>
  </si>
  <si>
    <t>2(1)</t>
    <phoneticPr fontId="2"/>
  </si>
  <si>
    <t>(1)プログラムは4年間に相当する学習・教育で構成され、124単位以上を取得し、学士の学位を得た者を修了生としていること。</t>
    <phoneticPr fontId="2"/>
  </si>
  <si>
    <t>→2(1)</t>
    <phoneticPr fontId="2"/>
  </si>
  <si>
    <t>2(2)</t>
    <phoneticPr fontId="2"/>
  </si>
  <si>
    <t>(2)プログラムは学習保証時間（教員等の指導のもとに行った学習時間）の総計が1,800時間以上を有していること。さらに、その中には、人文科学、社会科学等（語学教育を含む）の学習250時間以上、数学、自然科学、情報技術の学習250時間以上、および専門分野の学習900時間以上を含んでいること。</t>
    <phoneticPr fontId="2"/>
  </si>
  <si>
    <t>→2(2)</t>
    <phoneticPr fontId="2"/>
  </si>
  <si>
    <t>3</t>
    <phoneticPr fontId="2"/>
  </si>
  <si>
    <t>基準3 教育手段</t>
    <phoneticPr fontId="2"/>
  </si>
  <si>
    <t>3.1</t>
    <phoneticPr fontId="2"/>
  </si>
  <si>
    <t>3．1 入学および学生受け入れ方法</t>
    <phoneticPr fontId="2"/>
  </si>
  <si>
    <t>3.1(1)</t>
    <phoneticPr fontId="2"/>
  </si>
  <si>
    <t>(1)プログラムの学習・教育目標を達成するために必要な資質を持った学生を入学させるための具体的な方法が定められ、学内外に開示されていること。また、それに従って選抜が行われていること。</t>
    <phoneticPr fontId="2"/>
  </si>
  <si>
    <r>
      <t xml:space="preserve">→3.3(1)
</t>
    </r>
    <r>
      <rPr>
        <b/>
        <i/>
        <sz val="9"/>
        <rFont val="ＭＳ 明朝"/>
        <family val="1"/>
        <charset val="128"/>
      </rPr>
      <t>※移籍について指摘事項で書かれていれば
→3.3(4)</t>
    </r>
    <rPh sb="10" eb="12">
      <t>イセキ</t>
    </rPh>
    <rPh sb="16" eb="18">
      <t>シテキ</t>
    </rPh>
    <rPh sb="18" eb="20">
      <t>ジコウ</t>
    </rPh>
    <rPh sb="21" eb="22">
      <t>カ</t>
    </rPh>
    <phoneticPr fontId="2"/>
  </si>
  <si>
    <t>→3.3(2)</t>
    <phoneticPr fontId="2"/>
  </si>
  <si>
    <t>→3.3(3)</t>
    <phoneticPr fontId="2"/>
  </si>
  <si>
    <t>→3.1(1)</t>
    <phoneticPr fontId="2"/>
  </si>
  <si>
    <t>→3.1(2)</t>
    <phoneticPr fontId="2"/>
  </si>
  <si>
    <t>→3.1(3)</t>
    <phoneticPr fontId="2"/>
  </si>
  <si>
    <t>→3.2(1)</t>
    <phoneticPr fontId="2"/>
  </si>
  <si>
    <t>→3.2(3)</t>
    <phoneticPr fontId="2"/>
  </si>
  <si>
    <t>→3.2(4)</t>
    <phoneticPr fontId="2"/>
  </si>
  <si>
    <t>→3.2(2)</t>
    <phoneticPr fontId="2"/>
  </si>
  <si>
    <t>→4.1</t>
    <phoneticPr fontId="2"/>
  </si>
  <si>
    <t>→4.3</t>
    <phoneticPr fontId="2"/>
  </si>
  <si>
    <t>→5(1)</t>
    <phoneticPr fontId="2"/>
  </si>
  <si>
    <t>→5(2)</t>
    <phoneticPr fontId="2"/>
  </si>
  <si>
    <t>→5(3)</t>
    <phoneticPr fontId="2"/>
  </si>
  <si>
    <t>→5(4)</t>
    <phoneticPr fontId="2"/>
  </si>
  <si>
    <t>6．1 教育点検</t>
    <phoneticPr fontId="2"/>
  </si>
  <si>
    <t>→6.1(1)</t>
    <phoneticPr fontId="2"/>
  </si>
  <si>
    <t>→6.1(2)</t>
    <phoneticPr fontId="2"/>
  </si>
  <si>
    <t>→6.1(3)</t>
    <phoneticPr fontId="2"/>
  </si>
  <si>
    <t>→6.2</t>
    <phoneticPr fontId="2"/>
  </si>
  <si>
    <t>旧基準（2010-2015）</t>
    <rPh sb="0" eb="1">
      <t>キュウ</t>
    </rPh>
    <rPh sb="1" eb="3">
      <t>キジュン</t>
    </rPh>
    <phoneticPr fontId="2"/>
  </si>
  <si>
    <t>基準1 学習・教育目標の設定と公開</t>
    <phoneticPr fontId="2"/>
  </si>
  <si>
    <t>自立した技術者の育成を目的として、下記の(a)－(h)の各内容を具体化したプログラム独自の学習・教育目標が設定され、広く学内外に公開されていること。 また、それが当該プログラムに関わる教員および学生に周知されていること。</t>
    <phoneticPr fontId="2"/>
  </si>
  <si>
    <t>プログラムが育成しようとする自立した技術者像に照らして、プログラム修了時点の修了生が確実に身につけておくべき知識・能力として学習・教育到達目標が設定されていること。この学習・教育到達目標は、下記の(a)～(i)の各内容を具体化したものであり、かつ、その水準も含めて設定されていること。さらに、この学習・教育到達目標が広く学内外に公開され、また、当該プログラムに関わる教員及び学生に周知されていること。なお、学習・教育到達目標を設定する際には、(a)～(i)に関して個別基準に定める事項が考慮されていること。</t>
    <phoneticPr fontId="2"/>
  </si>
  <si>
    <t>学習・教育目標は、プログラムの伝統、資源および卒業生の活躍分野等を考慮し、また、社会の要求や学生の要望にも配慮したものであること。</t>
    <phoneticPr fontId="2"/>
  </si>
  <si>
    <t>基準2　学習・教育の量</t>
    <phoneticPr fontId="2"/>
  </si>
  <si>
    <t>プログラムは4年間に相当する学習・教育で構成され、124単位以上を取得し、学士の学位を得た者を修了生としていること。</t>
    <phoneticPr fontId="2"/>
  </si>
  <si>
    <t>プログラムは修了に必要な授業時間（授業科目に割り当てられている時間）として、総計1,600時間以上を有していること。その中には、人文科学、社会科学等（語学教育を含む）の授業250時間以上、数学、自然科学、情報技術の授業250時間以上、および専門分野の授業900時間以上を含んでいること。</t>
    <phoneticPr fontId="2"/>
  </si>
  <si>
    <t>→2.1(1)</t>
    <phoneticPr fontId="2"/>
  </si>
  <si>
    <t>プログラムは学生の主体的な学習を促し、十分な自己学習時間を確保するための取り組みを行っていること。</t>
    <phoneticPr fontId="2"/>
  </si>
  <si>
    <t>→2.2(2)</t>
    <phoneticPr fontId="2"/>
  </si>
  <si>
    <t>基準3　教育手段</t>
    <phoneticPr fontId="2"/>
  </si>
  <si>
    <t>学生がプログラムの学習・教育目標を達成できるように、教育課程（カリキュラム）が設計され、当該プログラムに関わる教員および学生に開示されていること。カリキュラムでは、各科目とプログラムの学習・教育目標との対応関係が明確に示されていること。</t>
    <phoneticPr fontId="2"/>
  </si>
  <si>
    <t>カリキュラムの設計に基づいて、科目の授業計画書（シラバス）が作成され、当該プログラムに関わる教員および学生に開示されていること。また、それに従って教育が行われていること。シラバスでは、それぞれの科目ごとに、カリキュラム中での位置付けが明らかにされ、その教育の内容・方法、達成目標、成績の評価方法・評価基準が示されていること。また、シラバスあるいはその関連文書によって、授業時間が示されていること。</t>
    <phoneticPr fontId="2"/>
  </si>
  <si>
    <t>→2.1(2),
  2.2(1)</t>
    <phoneticPr fontId="2"/>
  </si>
  <si>
    <t>学生自身にもプログラムの学習・教育目標に対する自分自身の達成状況を継続的に点検させ、その学習に反映させていること。</t>
    <phoneticPr fontId="2"/>
  </si>
  <si>
    <t>教員の質的向上を図る仕組み（ファカルティ・ディベロップメント）があり、当該プログラムに関わる教員に開示されていること。また、それに従った活動が行われていること。</t>
    <phoneticPr fontId="2"/>
  </si>
  <si>
    <t>教員の教育活動を評価する方法が定められ、当該プログラムに関わる教員に開示されていること。また、その方法に従って評価が行われていること。</t>
    <phoneticPr fontId="2"/>
  </si>
  <si>
    <t>3.3　入学、学生受け入れおよび移籍の方法</t>
    <phoneticPr fontId="2"/>
  </si>
  <si>
    <t>プログラムの学習・教育目標を達成できるように設計されたカリキュラムの履修に必要な資質を持った学生を入学させるための具体的な方法が定められ、学内外に開示されていること。また、それに従って選抜が行われていること。</t>
    <phoneticPr fontId="2"/>
  </si>
  <si>
    <t>→2.4(1)</t>
    <phoneticPr fontId="2"/>
  </si>
  <si>
    <t>プログラム履修生を共通教育等の後に決める場合には、その具体的方法が定められ、当該プログラムに関わる教員および学生に開示されていること。また、それに従って履修生の決定が行われていること。</t>
    <phoneticPr fontId="2"/>
  </si>
  <si>
    <t>学生をプログラム履修生として編入させる場合には、その具体的な方法が定められ、学内外に開示されていること。また、それに従って履修生の編入が行われていること。</t>
    <phoneticPr fontId="2"/>
  </si>
  <si>
    <t>プログラム履修生の移籍を認める場合には、その具体的方法が定められ、当該プログラムに関わる教員および学生に開示されていること。また、それに従って履修生の移籍が行われていること。</t>
    <phoneticPr fontId="2"/>
  </si>
  <si>
    <t>→2.4(4)</t>
    <phoneticPr fontId="2"/>
  </si>
  <si>
    <t>プログラムの学習・教育目標を達成するために必要な教室、実験室、演習室、図書室、情報関連設備、自習・休憩施設および食堂等が整備されていること。</t>
    <phoneticPr fontId="2"/>
  </si>
  <si>
    <t>プログラムの学習・教育目標を達成するために必要な施設、設備を整備し、維持・運用するために必要な財源確保への取り組みが行われていること。</t>
    <phoneticPr fontId="2"/>
  </si>
  <si>
    <t>教育環境および学習支援に関して、授業等での学生の理解を助け、学生の勉学意欲を増進し、学生の要望にも配慮する仕組みがあり、それが当該プログラムに関わる教員、職員および学生に開示されていること。また、それに従った活動が行われていること。</t>
    <phoneticPr fontId="2"/>
  </si>
  <si>
    <t>シラバスに定められた評価方法と評価基準に従って、科目ごとの目標に対する達成度が評価されていること。</t>
    <phoneticPr fontId="2"/>
  </si>
  <si>
    <t>プログラムの各学習・教育目標に対する達成度を総合的に評価する方法と評価基準が定められ、それに従って評価が行われていること。</t>
    <phoneticPr fontId="2"/>
  </si>
  <si>
    <t>学習・教育目標の達成状況に関する評価結果等に基づき、基準1－5に則してプログラムの教育活動を点検する仕組みがあり、それが当該プログラムに関わる教員に開示されていること。また、それに関する活動が行われていること。</t>
    <phoneticPr fontId="2"/>
  </si>
  <si>
    <t>教育点検の結果に基づき、基準1－6に則してプログラムの教育活動を継続的に改善する仕組みがあり、それに関する活動が行われていること。</t>
    <phoneticPr fontId="2"/>
  </si>
  <si>
    <t>分野別要件は、当該分野のプログラムに認定基準を適用する際の補足事項を定めたものである。ただし、分野別要件が補足するのは、主として、学習・教育目標に関するもの（基準1(1)(d)等）と教員(団)に関するもの（基準3.2(1)等）である。</t>
    <phoneticPr fontId="2"/>
  </si>
  <si>
    <t>2004～2011年度適用基準</t>
    <phoneticPr fontId="2"/>
  </si>
  <si>
    <t>2010～2015年度適用基準</t>
    <phoneticPr fontId="2"/>
  </si>
  <si>
    <t>2012年度～適用基準</t>
    <phoneticPr fontId="2"/>
  </si>
  <si>
    <t>2010-2015基準との対応関係</t>
    <rPh sb="9" eb="11">
      <t>キジュン</t>
    </rPh>
    <rPh sb="13" eb="15">
      <t>タイオウ</t>
    </rPh>
    <rPh sb="15" eb="17">
      <t>カンケイ</t>
    </rPh>
    <phoneticPr fontId="2"/>
  </si>
  <si>
    <t>2012-基準との対応関係</t>
    <rPh sb="9" eb="11">
      <t>タイオウ</t>
    </rPh>
    <rPh sb="11" eb="13">
      <t>カンケイ</t>
    </rPh>
    <phoneticPr fontId="2"/>
  </si>
  <si>
    <t>2004-2011基準</t>
    <rPh sb="9" eb="11">
      <t>キジュン</t>
    </rPh>
    <phoneticPr fontId="2"/>
  </si>
  <si>
    <t>●前回審査が、2004～2011年度対応基準で行われた場合は、C～D列を使用してください。</t>
    <rPh sb="1" eb="3">
      <t>ゼンカイ</t>
    </rPh>
    <rPh sb="3" eb="5">
      <t>シンサ</t>
    </rPh>
    <rPh sb="16" eb="18">
      <t>ネンド</t>
    </rPh>
    <rPh sb="18" eb="20">
      <t>タイオウ</t>
    </rPh>
    <rPh sb="20" eb="22">
      <t>キジュン</t>
    </rPh>
    <rPh sb="23" eb="24">
      <t>オコナ</t>
    </rPh>
    <rPh sb="27" eb="29">
      <t>バアイ</t>
    </rPh>
    <rPh sb="34" eb="35">
      <t>レツ</t>
    </rPh>
    <rPh sb="36" eb="38">
      <t>シヨウ</t>
    </rPh>
    <phoneticPr fontId="2"/>
  </si>
  <si>
    <t>2004～2011年度適用基準</t>
    <rPh sb="9" eb="11">
      <t>ネンド</t>
    </rPh>
    <rPh sb="11" eb="13">
      <t>テキヨウ</t>
    </rPh>
    <rPh sb="13" eb="15">
      <t>キジュン</t>
    </rPh>
    <phoneticPr fontId="2"/>
  </si>
  <si>
    <t>1(2)</t>
    <phoneticPr fontId="2"/>
  </si>
  <si>
    <t>2</t>
    <phoneticPr fontId="2"/>
  </si>
  <si>
    <t>3.1</t>
    <phoneticPr fontId="2"/>
  </si>
  <si>
    <t>3.1(2)</t>
    <phoneticPr fontId="2"/>
  </si>
  <si>
    <t>3.1(3)</t>
    <phoneticPr fontId="2"/>
  </si>
  <si>
    <t>3.2(1)</t>
    <phoneticPr fontId="2"/>
  </si>
  <si>
    <t>3.2(2)</t>
    <phoneticPr fontId="2"/>
  </si>
  <si>
    <t>3.2(4)</t>
    <phoneticPr fontId="2"/>
  </si>
  <si>
    <t>3.3(1)</t>
    <phoneticPr fontId="2"/>
  </si>
  <si>
    <t>4.1</t>
    <phoneticPr fontId="2"/>
  </si>
  <si>
    <t>4.1(1)</t>
    <phoneticPr fontId="2"/>
  </si>
  <si>
    <t>基準２　学習・教育の量</t>
    <phoneticPr fontId="2"/>
  </si>
  <si>
    <t>2(1)</t>
    <phoneticPr fontId="2"/>
  </si>
  <si>
    <t>2(2)</t>
    <phoneticPr fontId="2"/>
  </si>
  <si>
    <t>3</t>
    <phoneticPr fontId="2"/>
  </si>
  <si>
    <t>基準３　教育手段</t>
    <phoneticPr fontId="2"/>
  </si>
  <si>
    <t>3.1 入学および学生受け入れ方法</t>
    <phoneticPr fontId="2"/>
  </si>
  <si>
    <t>3.1(1)</t>
    <phoneticPr fontId="2"/>
  </si>
  <si>
    <t>3.2</t>
    <phoneticPr fontId="2"/>
  </si>
  <si>
    <t>3.2 教育方法</t>
    <phoneticPr fontId="2"/>
  </si>
  <si>
    <t>3.2(3)</t>
    <phoneticPr fontId="2"/>
  </si>
  <si>
    <t>3.3</t>
    <phoneticPr fontId="2"/>
  </si>
  <si>
    <t>3.3 教育組織</t>
    <phoneticPr fontId="2"/>
  </si>
  <si>
    <t>3.3(2)</t>
    <phoneticPr fontId="2"/>
  </si>
  <si>
    <t>3.3(3)</t>
    <phoneticPr fontId="2"/>
  </si>
  <si>
    <t>3.3(4)</t>
    <phoneticPr fontId="2"/>
  </si>
  <si>
    <t>4</t>
    <phoneticPr fontId="2"/>
  </si>
  <si>
    <t>基準４　教育環境</t>
    <phoneticPr fontId="2"/>
  </si>
  <si>
    <t>4.1 施設，設備</t>
    <phoneticPr fontId="2"/>
  </si>
  <si>
    <t>１．修得すべき知識・能力</t>
    <phoneticPr fontId="2"/>
  </si>
  <si>
    <t>補2</t>
    <phoneticPr fontId="2"/>
  </si>
  <si>
    <t>２．教員</t>
    <phoneticPr fontId="2"/>
  </si>
  <si>
    <t>1</t>
    <phoneticPr fontId="2"/>
  </si>
  <si>
    <t>基準１　学習・教育目標の設定と公開</t>
    <phoneticPr fontId="2"/>
  </si>
  <si>
    <t>1(1)</t>
    <phoneticPr fontId="2"/>
  </si>
  <si>
    <t>補1</t>
    <rPh sb="0" eb="1">
      <t>ホ</t>
    </rPh>
    <phoneticPr fontId="2"/>
  </si>
  <si>
    <t>補則　分野別要件</t>
    <phoneticPr fontId="2"/>
  </si>
  <si>
    <t>補則</t>
    <rPh sb="0" eb="2">
      <t>ホソク</t>
    </rPh>
    <phoneticPr fontId="2"/>
  </si>
  <si>
    <t>番号</t>
    <rPh sb="0" eb="2">
      <t>バンゴウ</t>
    </rPh>
    <phoneticPr fontId="2"/>
  </si>
  <si>
    <t>§2</t>
    <phoneticPr fontId="2"/>
  </si>
  <si>
    <t>§0</t>
    <phoneticPr fontId="2"/>
  </si>
  <si>
    <t>新基準（2012-）</t>
    <rPh sb="0" eb="3">
      <t>シンキジュン</t>
    </rPh>
    <phoneticPr fontId="2"/>
  </si>
  <si>
    <t>基準1　学習・教育到達目標の設定と公開</t>
    <phoneticPr fontId="2"/>
  </si>
  <si>
    <t>プログラムが育成しようとする自立した技術者像が定められていること。この技術者像は、プログラムの伝統、資源及び修了生の活躍分野等が考慮されたものであり、社会の要求や学生の要望にも配慮されたものであること。さらに、その技術者像が広く学内外に公開され、また、当該プログラムに関わる教員及び学生に周知されていること。</t>
    <phoneticPr fontId="2"/>
  </si>
  <si>
    <t>1(1)(a)</t>
    <phoneticPr fontId="2"/>
  </si>
  <si>
    <t>→1(2)(a)</t>
    <phoneticPr fontId="2"/>
  </si>
  <si>
    <t>1(2)(a)</t>
    <phoneticPr fontId="2"/>
  </si>
  <si>
    <t>1(1)(b)</t>
    <phoneticPr fontId="2"/>
  </si>
  <si>
    <t>(b)技術が社会や自然に及ぼす影響や効果、および技術者が社会に対して負っている責任に関する理解（技術者倫理）</t>
    <phoneticPr fontId="2"/>
  </si>
  <si>
    <t>→1(2)(b)</t>
    <phoneticPr fontId="2"/>
  </si>
  <si>
    <t>1(2)(b)</t>
    <phoneticPr fontId="2"/>
  </si>
  <si>
    <t>(b)技術が社会や自然に及ぼす影響や効果、及び技術者が社会に対して負っている責任に関する理解</t>
    <phoneticPr fontId="2"/>
  </si>
  <si>
    <t>1(1)(c)</t>
    <phoneticPr fontId="2"/>
  </si>
  <si>
    <t>(c)数学、自然科学および情報技術に関する知識とそれらを応用できる能力</t>
    <phoneticPr fontId="2"/>
  </si>
  <si>
    <t>→1(2)(c)</t>
    <phoneticPr fontId="2"/>
  </si>
  <si>
    <t>1(2)(c)</t>
    <phoneticPr fontId="2"/>
  </si>
  <si>
    <t>(c)数学及び自然科学に関する知識とそれらを応用する能力</t>
    <phoneticPr fontId="2"/>
  </si>
  <si>
    <t>1(1)(d)</t>
    <phoneticPr fontId="2"/>
  </si>
  <si>
    <t>→1(2)(d)</t>
    <phoneticPr fontId="2"/>
  </si>
  <si>
    <t>1(2)(d)</t>
    <phoneticPr fontId="2"/>
  </si>
  <si>
    <t>(d)当該分野において必要とされる専門的知識とそれらを応用する能力</t>
    <phoneticPr fontId="2"/>
  </si>
  <si>
    <t>1(1)(e)</t>
    <phoneticPr fontId="2"/>
  </si>
  <si>
    <t>1(2)(e)</t>
    <phoneticPr fontId="2"/>
  </si>
  <si>
    <t>(e)種々の科学、技術及び情報を活用して社会の要求を解決するためのデザイン能力</t>
    <phoneticPr fontId="2"/>
  </si>
  <si>
    <t>1(1)(f)</t>
    <phoneticPr fontId="2"/>
  </si>
  <si>
    <t>(f)日本語による論理的な記述力、口頭発表力、討議等のコミュニケーション能力および国際的に通用するコミュニケーション基礎能力</t>
    <phoneticPr fontId="2"/>
  </si>
  <si>
    <t>→1(2)(f)</t>
    <phoneticPr fontId="2"/>
  </si>
  <si>
    <t>1(2)(f)</t>
    <phoneticPr fontId="2"/>
  </si>
  <si>
    <t>(f)論理的な記述力、口頭発表力、討議等のコミュニケーション能力</t>
    <phoneticPr fontId="2"/>
  </si>
  <si>
    <t>1(1)(g)</t>
    <phoneticPr fontId="2"/>
  </si>
  <si>
    <t>(g)自主的、継続的に学習できる能力</t>
    <phoneticPr fontId="2"/>
  </si>
  <si>
    <t>→1(2)(g)</t>
    <phoneticPr fontId="2"/>
  </si>
  <si>
    <t>1(2)(g)</t>
    <phoneticPr fontId="2"/>
  </si>
  <si>
    <t>(g)自主的、継続的に学習する能力</t>
    <phoneticPr fontId="2"/>
  </si>
  <si>
    <t>1(1)(h)</t>
    <phoneticPr fontId="2"/>
  </si>
  <si>
    <t>(h)与えられた制約の下で計画的に仕事を進め、まとめる能力</t>
    <phoneticPr fontId="2"/>
  </si>
  <si>
    <t>1(2)(h)</t>
    <phoneticPr fontId="2"/>
  </si>
  <si>
    <t>1(2)(i)</t>
    <phoneticPr fontId="2"/>
  </si>
  <si>
    <t>(i)チームで仕事をするための能力</t>
    <phoneticPr fontId="2"/>
  </si>
  <si>
    <t>→1(1)</t>
    <phoneticPr fontId="2"/>
  </si>
  <si>
    <t>基準2　教育手段</t>
    <phoneticPr fontId="2"/>
  </si>
  <si>
    <t>2.1</t>
    <phoneticPr fontId="2"/>
  </si>
  <si>
    <t>2.1　教育課程の設計</t>
    <phoneticPr fontId="2"/>
  </si>
  <si>
    <t>2.1(1)</t>
    <phoneticPr fontId="2"/>
  </si>
  <si>
    <t>学生がプログラムの学習・教育到達目標を達成できるように、教育課程（カリキュラム）が設計され、当該プログラムに関わる教員及び学生に開示されていること。また、カリキュラムでは、各科目とプログラムの学習・教育到達目標との対応関係が明確に示されていること。なお、標準修了年限及び教育内容については、個別基準に定める事項を満たすこと。</t>
    <phoneticPr fontId="2"/>
  </si>
  <si>
    <t>2.1(2)</t>
    <phoneticPr fontId="2"/>
  </si>
  <si>
    <t>カリキュラムの設計に基づいて、科目の授業計画書（シラバス）が作成され、当該プログラムに関わる教員及び学生に開示されていること。シラバスでは、それぞれの科目ごとに、カリキュラム中での位置付けが明らかにされ、その科目の教育内容・方法、到達目標、成績の評価方法・評価基準が示されていること。また、シラバスあるいはその関連文書によって、授業時間が示されていること。</t>
    <phoneticPr fontId="2"/>
  </si>
  <si>
    <t>2.2</t>
    <phoneticPr fontId="2"/>
  </si>
  <si>
    <t>2.2　学習・教育の実施</t>
    <phoneticPr fontId="2"/>
  </si>
  <si>
    <t>2.2(1)</t>
    <phoneticPr fontId="2"/>
  </si>
  <si>
    <t>シラバスに基づいて教育が行われていること。</t>
    <phoneticPr fontId="2"/>
  </si>
  <si>
    <t>2.2(2)</t>
    <phoneticPr fontId="2"/>
  </si>
  <si>
    <t>学生の主体的な学習を促し、十分な自己学習時間を確保するための取り組みが行われていること。</t>
    <phoneticPr fontId="2"/>
  </si>
  <si>
    <t>2.2(3)</t>
    <phoneticPr fontId="2"/>
  </si>
  <si>
    <t>学生自身にもプログラムの学習・教育到達目標に対する自分自身の達成状況を継続的に点検させ、それを学習に反映させていること。</t>
    <phoneticPr fontId="2"/>
  </si>
  <si>
    <t>2.3</t>
    <phoneticPr fontId="2"/>
  </si>
  <si>
    <t>2.3　教育組織</t>
    <phoneticPr fontId="2"/>
  </si>
  <si>
    <t>2.3(1)</t>
    <phoneticPr fontId="2"/>
  </si>
  <si>
    <t>カリキュラムを適切な教育方法によって展開し、教育成果をあげる能力をもった十分な数の教員と教育支援体制が存在していること。</t>
    <phoneticPr fontId="2"/>
  </si>
  <si>
    <t>2.3(2)</t>
    <phoneticPr fontId="2"/>
  </si>
  <si>
    <t>カリキュラムに設定された科目間の連携を密にし、教育効果を上げ、改善するための教員間連絡ネットワーク組織があり、それに基づく活動が行われていること。</t>
    <phoneticPr fontId="2"/>
  </si>
  <si>
    <t>2.3(3)</t>
    <phoneticPr fontId="2"/>
  </si>
  <si>
    <t>教員の質的向上を図る取り組み（ファカルティ・ディベロップメント）を推進する仕組みがあり、当該プログラムに関わる教員に開示されていること。また、それに従った活動が行われていること。</t>
    <phoneticPr fontId="2"/>
  </si>
  <si>
    <t>2.3(4)</t>
    <phoneticPr fontId="2"/>
  </si>
  <si>
    <t>教員の教育活動を評価する仕組みがあり、当該プログラムに関わる教員に開示されていること。また、それに従って教育改善に資する活動が行われていること。</t>
    <phoneticPr fontId="2"/>
  </si>
  <si>
    <t>2.4</t>
    <phoneticPr fontId="2"/>
  </si>
  <si>
    <t>2.4　入学、学生受け入れ及び異動の方法</t>
    <phoneticPr fontId="2"/>
  </si>
  <si>
    <t>2.4(1)</t>
    <phoneticPr fontId="2"/>
  </si>
  <si>
    <t>プログラムの学習・教育到達目標を達成できるように設計されたカリキュラムの履修に必要な資質を持った学生を入学させるための具体的な方法が定められ、学内外に開示されていること。また、それに従って選抜が行われていること。</t>
    <phoneticPr fontId="2"/>
  </si>
  <si>
    <t>(2)学生のプログラムへの登録を共通教育等の後に決める場合には、入学時からの学習・教育が審査の対象となることを考慮して、プログラム履修者を決める具体的方法が定められ、当該プログラムに関わる教員および学生に開示されていること。また、それに従って履修者の決定が行われていること。</t>
    <phoneticPr fontId="2"/>
  </si>
  <si>
    <t>→2.4(2)</t>
    <phoneticPr fontId="2"/>
  </si>
  <si>
    <t>2.4(2)</t>
    <phoneticPr fontId="2"/>
  </si>
  <si>
    <t>プログラム履修生を共通教育等の後に決める場合には、その具体的方法が定められ、当該プログラムに関わる教員及び学生に開示されていること。また、それに従って履修生の決定が行われていること。</t>
    <phoneticPr fontId="2"/>
  </si>
  <si>
    <t>(3)学生をプログラム履修者として編入させる場合には、その具体的な方法が定められ、学内外に開示されていること。また、それに従って編入が行われていること。</t>
    <phoneticPr fontId="2"/>
  </si>
  <si>
    <t>→2.4(3)</t>
    <phoneticPr fontId="2"/>
  </si>
  <si>
    <t>2.4(3)</t>
    <phoneticPr fontId="2"/>
  </si>
  <si>
    <t>学生をプログラム履修生として学外から編入させる場合には、その具体的な方法が定められ、学内外に開示されていること。また、それに従って履修生の編入が行われていること。</t>
    <phoneticPr fontId="2"/>
  </si>
  <si>
    <t>2.4(4)</t>
    <phoneticPr fontId="2"/>
  </si>
  <si>
    <t>学内の他のプログラムとの間の履修生の異動を認める場合には、その具体的方法が定められ、関係する教員及び学生に開示されていること。また、それに従って履修生の異動が行われていること。</t>
    <phoneticPr fontId="2"/>
  </si>
  <si>
    <t>3．2 教育方法</t>
    <phoneticPr fontId="2"/>
  </si>
  <si>
    <t>(1)学生にプログラムの学習・教育目標を達成させるようにカリキュラムが設計され、当該プログラムに関わる教員および学生に開示されていること。カリキュラムでは、各科目とプログラムの学習・教育目標との対応関係が明確に示されていること。</t>
    <phoneticPr fontId="2"/>
  </si>
  <si>
    <t>(2)カリキュラムの設計に基づいて科目の授業計画書（シラバス）が作成され、当該プログラムに関わる教員および学生に開示されていること。また、それに従って教育が実施されていること。シラバスでは、それぞれの科目ごとに、カリキュラム中での位置付けが明らかにされ、その教育の内容・方法、達成目標および成績の評価方法・評価基準が示されていること。</t>
    <phoneticPr fontId="2"/>
  </si>
  <si>
    <t>(3)授業等での学生の理解を助け、勉学意欲を増進し、学生の要望にも対応できるシステムが在り、その仕組みが当該プログラムに関わる教員および学生に開示されていること。また、それに関する活動が実施されていること。</t>
    <phoneticPr fontId="2"/>
  </si>
  <si>
    <t>→2.5(2)</t>
    <phoneticPr fontId="2"/>
  </si>
  <si>
    <t>(4)学生自身にも、プログラムの学習・教育目標に対する自分自身の達成度を継続的に点検させ、その学習に反映させていること。</t>
    <phoneticPr fontId="2"/>
  </si>
  <si>
    <t>→2.2(3)</t>
    <phoneticPr fontId="2"/>
  </si>
  <si>
    <t>3．3 教育組織</t>
    <phoneticPr fontId="2"/>
  </si>
  <si>
    <t>(1)プログラムの学習・教育目標を達成するために設計されたカリキュラムを、適切な教育方法によって展開し、教育成果をあげる能力をもった十分な数の教員と教育支援体制が存在していること。</t>
    <phoneticPr fontId="2"/>
  </si>
  <si>
    <t>→2.3(1)</t>
    <phoneticPr fontId="2"/>
  </si>
  <si>
    <t>(2)教員の質的向上を図る仕組み（ファカルティ・ディベロップメント）があり、当該プログラムに関わる教員に開示されていること。また、それに関する活動が実施されていること。</t>
    <phoneticPr fontId="2"/>
  </si>
  <si>
    <t>→2.3(3)</t>
    <phoneticPr fontId="2"/>
  </si>
  <si>
    <t>(3)教員の教育に関する貢献の評価方法が定められ、当該プログラムに関わる教員に開示されていること。また、それに従って評価が実施されていること。</t>
    <phoneticPr fontId="2"/>
  </si>
  <si>
    <t>→2.3(4)</t>
    <phoneticPr fontId="2"/>
  </si>
  <si>
    <t>(4)カリキュラムに設定された科目間の連携を密にし、教育効果を上げ、改善するための教員間連絡ネットワーク組織があり、それに関する活動が実施されていること。</t>
    <phoneticPr fontId="2"/>
  </si>
  <si>
    <t>→2.3(2)</t>
    <phoneticPr fontId="2"/>
  </si>
  <si>
    <t>基準4 教育環境</t>
    <phoneticPr fontId="2"/>
  </si>
  <si>
    <t>4．1 施設、設備</t>
    <phoneticPr fontId="2"/>
  </si>
  <si>
    <t>2.5</t>
    <phoneticPr fontId="2"/>
  </si>
  <si>
    <t>2.5　教育環境・学生支援</t>
    <phoneticPr fontId="2"/>
  </si>
  <si>
    <t>(1)プログラムの学習・教育目標を達成するに必要な教室、実験室、演習室、図書室、情報関連設備、自習・休憩設備および食堂等が整備されていること。</t>
    <phoneticPr fontId="2"/>
  </si>
  <si>
    <t>2.5(1)</t>
    <phoneticPr fontId="2"/>
  </si>
  <si>
    <t>プログラムの学習・教育到達目標を達成するために必要な教室、実験室、演習室、図書室、情報関連設備、自習・休憩施設及び食堂等の施設、設備が整備されており、それらを維持・運用・更新するために必要な財源確保への取り組みが行われていること。</t>
    <phoneticPr fontId="2"/>
  </si>
  <si>
    <t>4．2 財源</t>
    <phoneticPr fontId="2"/>
  </si>
  <si>
    <t>(1)プログラムの学習・教育目標を達成するに必要な施設、設備を整備し、維持・運用するのに必要な財源確保への取り組みが行われていること。</t>
    <phoneticPr fontId="2"/>
  </si>
  <si>
    <t>4．3 学生への支援体制</t>
    <phoneticPr fontId="2"/>
  </si>
  <si>
    <t>(1)教育環境に関して、学生の勉学意欲を増進し、学生の要望にも配慮するシステムが在り、その仕組みが当該プログラムに関わる教員、職員および学生に開示されていること。また、それに関する活動が実施されていること。</t>
    <phoneticPr fontId="2"/>
  </si>
  <si>
    <t>2.5(2)</t>
    <phoneticPr fontId="2"/>
  </si>
  <si>
    <t>教育環境及び学習支援に関して、授業等での学生の理解を助け、学生の勉学意欲を増進し、学生の要望にも配慮する仕組みがあり、それが当該プログラムに関わる教員、職員及び学生に開示されていること。また、それに従った活動が行われていること。</t>
    <phoneticPr fontId="2"/>
  </si>
  <si>
    <t>基準5 学習・教育目標の達成</t>
    <phoneticPr fontId="2"/>
  </si>
  <si>
    <t>基準3　学習・教育到達目標の達成</t>
    <phoneticPr fontId="2"/>
  </si>
  <si>
    <t>(1)シラバスに定められた評価方法と評価基準に従って、科目ごとの目標に対する達成度が評価されていること。</t>
    <phoneticPr fontId="2"/>
  </si>
  <si>
    <t>→3(1)</t>
    <phoneticPr fontId="2"/>
  </si>
  <si>
    <t>3(1)</t>
    <phoneticPr fontId="2"/>
  </si>
  <si>
    <t xml:space="preserve">→2.1(1)
</t>
    <phoneticPr fontId="2"/>
  </si>
  <si>
    <r>
      <t xml:space="preserve">→2.4(1)
</t>
    </r>
    <r>
      <rPr>
        <b/>
        <i/>
        <sz val="9"/>
        <rFont val="ＭＳ 明朝"/>
        <family val="1"/>
        <charset val="128"/>
      </rPr>
      <t>※移籍について指摘事項で書かれていれば
→2.4(4)</t>
    </r>
    <phoneticPr fontId="2"/>
  </si>
  <si>
    <t>→</t>
    <phoneticPr fontId="2"/>
  </si>
  <si>
    <t>●前回審査が、2010～2015年度対応基準で行われた場合は、I～J列を使用してください。</t>
    <rPh sb="1" eb="3">
      <t>ゼンカイ</t>
    </rPh>
    <rPh sb="3" eb="5">
      <t>シンサ</t>
    </rPh>
    <rPh sb="16" eb="18">
      <t>ネンド</t>
    </rPh>
    <rPh sb="18" eb="20">
      <t>タイオウ</t>
    </rPh>
    <rPh sb="20" eb="22">
      <t>キジュン</t>
    </rPh>
    <rPh sb="23" eb="24">
      <t>オコナ</t>
    </rPh>
    <rPh sb="27" eb="29">
      <t>バアイ</t>
    </rPh>
    <rPh sb="34" eb="35">
      <t>レツ</t>
    </rPh>
    <rPh sb="36" eb="38">
      <t>シヨウ</t>
    </rPh>
    <phoneticPr fontId="2"/>
  </si>
  <si>
    <t>シラバスに定められた評価方法と評価基準に従って、科目ごとの到達目標に対する達成度が評価されていること。</t>
    <phoneticPr fontId="2"/>
  </si>
  <si>
    <t>(2)学生が他の高等教育機関等で取得した単位に関して、その評価方法が定められ、それに従って単位互換が実施されていること。編入生等が編入前に取得した単位に関しても、その評価方法が定められ、それに従って単位互換が実施されていること。</t>
    <phoneticPr fontId="2"/>
  </si>
  <si>
    <t>→3(2)</t>
    <phoneticPr fontId="2"/>
  </si>
  <si>
    <t>3(2)</t>
    <phoneticPr fontId="2"/>
  </si>
  <si>
    <t>学生が他の高等教育機関等で取得した単位に関して、その評価方法が定められ、それに従って単位認定が行われていること。編入生等が編入前に取得した単位に関しても、その評価方法が定められ、それに従って単位認定が行われていること。</t>
    <phoneticPr fontId="2"/>
  </si>
  <si>
    <t>(3)プログラムの各学習・教育目標に対する達成度を総合的に評価する方法と評価基準が定められ、それに従って評価が行われていること。</t>
    <phoneticPr fontId="2"/>
  </si>
  <si>
    <t>→3(3)</t>
    <phoneticPr fontId="2"/>
  </si>
  <si>
    <t>3(3)</t>
    <phoneticPr fontId="2"/>
  </si>
  <si>
    <t>プログラムの各学習・教育到達目標に対する達成度を総合的に評価する方法と評価基準が定められ、それに従って評価が行われていること。</t>
    <phoneticPr fontId="2"/>
  </si>
  <si>
    <t>(4)修了生全員がプログラムのすべての学習・教育目標を達成していること。</t>
    <phoneticPr fontId="2"/>
  </si>
  <si>
    <t>→3(4)</t>
    <phoneticPr fontId="2"/>
  </si>
  <si>
    <t>3(4)</t>
    <phoneticPr fontId="2"/>
  </si>
  <si>
    <t>修了生全員がプログラムのすべての学習・教育到達目標を達成していること。</t>
    <phoneticPr fontId="2"/>
  </si>
  <si>
    <t>3(5)</t>
    <phoneticPr fontId="2"/>
  </si>
  <si>
    <t>修了生がプログラムの学習・教育到達目標を達成することにより、基準1(2)の(a)～(i)の内容を身につけていること。</t>
    <phoneticPr fontId="2"/>
  </si>
  <si>
    <t>基準6 教育改善</t>
    <phoneticPr fontId="2"/>
  </si>
  <si>
    <t>基準4 教育改善</t>
    <phoneticPr fontId="2"/>
  </si>
  <si>
    <t>6．1教育点検</t>
    <phoneticPr fontId="2"/>
  </si>
  <si>
    <t>4．1 教育点検</t>
    <phoneticPr fontId="2"/>
  </si>
  <si>
    <t>(1)学習・教育目標の達成度の評価結果等に基づき、基準１－５に則してプログラムを点検する教育点検システムがあり、その仕組みが当該プログラムに関わる教員に開示されていること。また、それに関する活動が実施されていること。</t>
    <phoneticPr fontId="2"/>
  </si>
  <si>
    <t>→4.1(1)</t>
    <phoneticPr fontId="2"/>
  </si>
  <si>
    <t>学習・教育到達目標の達成状況に関する評価結果等に基づき、基準1～3に則してプログラムの教育活動を点検する仕組みがあり、それが当該プログラムに関わる教員に開示されていること。また、それに関する活動が行われていること。</t>
    <phoneticPr fontId="2"/>
  </si>
  <si>
    <t>(2)教育点検システムは、社会の要求や学生の要望にも配慮する仕組みを含み、また、システム自体の機能も点検できるように構成されていること。</t>
    <phoneticPr fontId="2"/>
  </si>
  <si>
    <t>→4.1(2)</t>
    <phoneticPr fontId="2"/>
  </si>
  <si>
    <t>4.1(2)</t>
    <phoneticPr fontId="2"/>
  </si>
  <si>
    <t>その仕組みは、社会の要求や学生の要望にも配慮する仕組みを含み、また、仕組み自体の機能も点検できるように構成されていること。</t>
    <phoneticPr fontId="2"/>
  </si>
  <si>
    <t>(3)教育点検システムを構成する会議や委員会等の記録を当該プログラムに関わる教員が閲覧できること。</t>
    <phoneticPr fontId="2"/>
  </si>
  <si>
    <t>→4.1(3)</t>
    <phoneticPr fontId="2"/>
  </si>
  <si>
    <t>4.1(3)</t>
    <phoneticPr fontId="2"/>
  </si>
  <si>
    <t>その仕組みを構成する会議や委員会等の記録を当該プログラムに関わる教員が閲覧できること。</t>
    <phoneticPr fontId="2"/>
  </si>
  <si>
    <t>6．2 継続的改善</t>
    <phoneticPr fontId="2"/>
  </si>
  <si>
    <t>4．2 継続的改善</t>
    <phoneticPr fontId="2"/>
  </si>
  <si>
    <t>(1)教育点検の結果に基づき、基準１－６に則してプログラムを継続的に改善するシステムがあり、それに関する活動が実施されていること。</t>
    <phoneticPr fontId="2"/>
  </si>
  <si>
    <t>→4.2</t>
    <phoneticPr fontId="2"/>
  </si>
  <si>
    <t>教育点検の結果に基づき、プログラムの教育活動を継続的に改善する仕組みがあり、それに関する活動が行われていること。</t>
    <phoneticPr fontId="2"/>
  </si>
  <si>
    <t>補則　分野別要件</t>
    <phoneticPr fontId="2"/>
  </si>
  <si>
    <t>分野別要件</t>
    <phoneticPr fontId="2"/>
  </si>
  <si>
    <t>分野別要件は、当該分野のプログラムに認定基準を適用する際の補足事項を定めたものである。ただし、分野別要件が補足するのは、主として、学習・教育目標に関するもの（基準1(1)(d)等）と教員（団）に関するもの（基準３．３(1)等）である。</t>
    <phoneticPr fontId="2"/>
  </si>
  <si>
    <t>→</t>
    <phoneticPr fontId="2"/>
  </si>
  <si>
    <t>プログラムに認定基準を適用する際に、当該認定分野において必要とする補足事項は、個別基準において別途定める。</t>
    <phoneticPr fontId="2"/>
  </si>
  <si>
    <t>2.1(2)</t>
  </si>
  <si>
    <t>2.2</t>
  </si>
  <si>
    <t>2.2(1)</t>
  </si>
  <si>
    <t>2.2(2)</t>
  </si>
  <si>
    <t>2.2(3)</t>
  </si>
  <si>
    <t>2.3</t>
  </si>
  <si>
    <t>2.3(1)</t>
  </si>
  <si>
    <t>2.3(2)</t>
  </si>
  <si>
    <t>2.3(3)</t>
  </si>
  <si>
    <t>2.3(4)</t>
  </si>
  <si>
    <t>3</t>
  </si>
  <si>
    <t>2.4</t>
  </si>
  <si>
    <t>2.4(1)</t>
  </si>
  <si>
    <t>2.4(2)</t>
  </si>
  <si>
    <t>2.4(3)</t>
  </si>
  <si>
    <t>2.4(4)</t>
  </si>
  <si>
    <t>4</t>
  </si>
  <si>
    <t>4.1</t>
  </si>
  <si>
    <t>2.5</t>
  </si>
  <si>
    <t>4.1(1)</t>
  </si>
  <si>
    <t>2.5(1)</t>
  </si>
  <si>
    <t>4.2</t>
  </si>
  <si>
    <t>2.5(2)</t>
  </si>
  <si>
    <t>3(1)</t>
  </si>
  <si>
    <t>3(2)</t>
  </si>
  <si>
    <t>3(3)</t>
  </si>
  <si>
    <t>3(4)</t>
  </si>
  <si>
    <t>3(5)</t>
  </si>
  <si>
    <t>4.1(2)</t>
  </si>
  <si>
    <t>4.1(3)</t>
  </si>
  <si>
    <t>認定基準（2004-2011）</t>
    <rPh sb="0" eb="2">
      <t>ニンテイ</t>
    </rPh>
    <rPh sb="2" eb="4">
      <t>キジュン</t>
    </rPh>
    <phoneticPr fontId="2"/>
  </si>
  <si>
    <t>1</t>
    <phoneticPr fontId="2"/>
  </si>
  <si>
    <t>基準１　学習・教育目標の設定と公開</t>
    <phoneticPr fontId="2"/>
  </si>
  <si>
    <t>1(1)</t>
    <phoneticPr fontId="2"/>
  </si>
  <si>
    <t>(1)自立した技術者の育成を目的として、下記の(a)－(h)の各内容を具体化したプログラム独自の学習・教育目標が設定され、広く学内外に公開されていること。 また、それが当該プログラムに関わる教員および学生に周知されていること。</t>
    <phoneticPr fontId="2"/>
  </si>
  <si>
    <t>→1(1)</t>
    <phoneticPr fontId="2"/>
  </si>
  <si>
    <t>1(1)(a)</t>
    <phoneticPr fontId="2"/>
  </si>
  <si>
    <t>(a)地球的視点から多面的に物事を考える能力とその素養</t>
    <phoneticPr fontId="2"/>
  </si>
  <si>
    <t>→1(1)(a)</t>
    <phoneticPr fontId="2"/>
  </si>
  <si>
    <t>1(1)(b)</t>
    <phoneticPr fontId="2"/>
  </si>
  <si>
    <t>4.2 財源</t>
    <rPh sb="4" eb="6">
      <t>ザイゲン</t>
    </rPh>
    <phoneticPr fontId="2"/>
  </si>
  <si>
    <t>4.2</t>
    <phoneticPr fontId="2"/>
  </si>
  <si>
    <t>4.2(1)</t>
    <phoneticPr fontId="2"/>
  </si>
  <si>
    <t>4.3</t>
    <phoneticPr fontId="2"/>
  </si>
  <si>
    <t>4.3(1)</t>
    <phoneticPr fontId="2"/>
  </si>
  <si>
    <t>5</t>
    <phoneticPr fontId="2"/>
  </si>
  <si>
    <t>基準５　学習・教育目標の達成</t>
    <phoneticPr fontId="2"/>
  </si>
  <si>
    <t>5(1)</t>
    <phoneticPr fontId="2"/>
  </si>
  <si>
    <t>5(2)</t>
    <phoneticPr fontId="2"/>
  </si>
  <si>
    <t>5(3)</t>
    <phoneticPr fontId="2"/>
  </si>
  <si>
    <t>5(4)</t>
    <phoneticPr fontId="2"/>
  </si>
  <si>
    <t>6</t>
    <phoneticPr fontId="2"/>
  </si>
  <si>
    <t>基準６　教育改善</t>
    <phoneticPr fontId="2"/>
  </si>
  <si>
    <t>6.1</t>
    <phoneticPr fontId="2"/>
  </si>
  <si>
    <t>6.1 教育点検</t>
    <phoneticPr fontId="2"/>
  </si>
  <si>
    <t>6.1(1)</t>
    <phoneticPr fontId="2"/>
  </si>
  <si>
    <t>6.1(2)</t>
    <phoneticPr fontId="2"/>
  </si>
  <si>
    <t>6.1(3)</t>
    <phoneticPr fontId="2"/>
  </si>
  <si>
    <t>6.2</t>
    <phoneticPr fontId="2"/>
  </si>
  <si>
    <t>6.2 継続的改善</t>
    <phoneticPr fontId="2"/>
  </si>
  <si>
    <t>6.2(1)</t>
    <phoneticPr fontId="2"/>
  </si>
  <si>
    <t>自立した技術者の育成を目的として，下記の(a)−(h)の各内容を具体化したプログラム独自の学習・教育目標が設定され，広く学内外に公開されていること。 また，それが当該プログラムに関わる教員および学生に周知されていること。</t>
    <phoneticPr fontId="2"/>
  </si>
  <si>
    <t>学習・教育目標は，プログラムの伝統，資源および卒業生の活躍分野等を考慮し，また，社会の要求や学生の要望にも配慮したものであること。</t>
    <phoneticPr fontId="2"/>
  </si>
  <si>
    <t>プログラムは4年間に相当する学習・教育で構成され，124単位以上を取得し，学士の学位を得た者を修了生としていること。</t>
    <phoneticPr fontId="2"/>
  </si>
  <si>
    <t>プログラムは学習保証時間（教員等の指導のもとに行った学習時間）の総計が1,800時間以上を有していること。さらに，その中には，人文科学，社会科学等（語学教育を含む）の学習250時間以上，数学，自然科学，情報技術の学習250時間以上，および専門分野の学習900時間以上を含んでいること。</t>
    <phoneticPr fontId="2"/>
  </si>
  <si>
    <t>プログラムの学習・教育目標を達成するために必要な資質を持った学生を入学させるための具体的な方法が定められ，学内外に開示されていること。また，それに従って選抜が行われていること。</t>
    <phoneticPr fontId="2"/>
  </si>
  <si>
    <t>学生のプログラムへの登録を共通教育等の後に決める場合には，入学時からの学習・教育が審査の対象となることを考慮して，プログラム履修者を決める具体的方法が定められ，当該プログラムに関わる教員および学生に開示されていること。また，それに従って履修者の決定が行われていること。</t>
    <phoneticPr fontId="2"/>
  </si>
  <si>
    <t>学生をプログラム履修者として編入させる場合には，その具体的な方法が定められ，学内外に開示されていること。また，それに従って編入が行われていること。</t>
    <phoneticPr fontId="2"/>
  </si>
  <si>
    <t>学生にプログラムの学習・教育目標を達成させるようにカリキュラムが設計され，当該プログラムに関わる教員および学生に開示されていること。カリキュラムでは，各科目とプログラムの学習・教育目標との対応関係が明確に示されていること。</t>
    <phoneticPr fontId="2"/>
  </si>
  <si>
    <t>カリキュラムの設計に基づいて科目の授業計画書（シラバス）が作成され，当該プログラムに関わる教員および学生に開示されていること。また，それに従って教育が実施されていること。シラバスでは，それぞれの科目ごとに，カリキュラム中での位置付けが明らかにされ，その教育の内容・方法，達成目標および成績の評価方法・評価基準が示されていること。</t>
    <phoneticPr fontId="2"/>
  </si>
  <si>
    <t>授業等での学生の理解を助け，勉学意欲を増進し，学生の要望にも対応できるシステムがあり，その仕組みが当該プログラムに関わる教員および学生に開示されていること。また，それに関する活動が実施されていること。</t>
    <phoneticPr fontId="2"/>
  </si>
  <si>
    <t>学生自身にも，プログラムの学習・教育目標に対する自分自身の達成度を継続的に点検させ，その学習に反映させていること。</t>
    <phoneticPr fontId="2"/>
  </si>
  <si>
    <t>プログラムの学習・教育目標を達成するために設計されたカリキュラムを，適切な教育方法によって展開し，教育成果をあげる能力をもった十分な数の教員と教育支援体制が存在していること。</t>
    <phoneticPr fontId="2"/>
  </si>
  <si>
    <t>教員の質的向上を図る仕組み（ファカルティ・ディベロップメント）があり，当該プログラムに関わる教員に開示されていること。また，それに関する活動が実施されていること。</t>
    <phoneticPr fontId="2"/>
  </si>
  <si>
    <t>教員の教育に関する貢献の評価方法が定められ，当該プログラムに関わる教員に開示されていること。また，それに従って評価が実施されていること。</t>
    <phoneticPr fontId="2"/>
  </si>
  <si>
    <t>カリキュラムに設定された科目間の連携を密にし，教育効果を上げ，改善するための教員間連絡ネットワーク組織があり，それに関する活動が実施されていること。</t>
    <phoneticPr fontId="2"/>
  </si>
  <si>
    <t>プログラムの学習・教育目標を達成するに必要な教室，実験室，演習室，図書室，情報関連設備，自習・休憩施設および食堂等が整備されていること。</t>
    <phoneticPr fontId="2"/>
  </si>
  <si>
    <t>プログラムの学習・教育目標を達成するに必要な施設，設備を整備し，維持・運用するのに必要な財源確保への取り組みが行われていること。</t>
    <phoneticPr fontId="2"/>
  </si>
  <si>
    <t>4.3 学生への支援体制</t>
    <phoneticPr fontId="2"/>
  </si>
  <si>
    <t>教育環境に関して，学生の勉学意欲を増進し，学生の要望にも配慮するシステムがあり，その仕組みが当該プログラムに関わる教員，職員および学生に開示されていること。また，それに関する活動が実施されていること。</t>
    <phoneticPr fontId="2"/>
  </si>
  <si>
    <t>シラバスに定められた評価方法と評価基準に従って，科目ごとの目標に対する達成度が評価されていること。</t>
    <phoneticPr fontId="2"/>
  </si>
  <si>
    <t>学生が他の高等教育機関等で取得した単位に関して，その評価方法が定められ，それに従って単位互換が実施されていること。編入生等が編入前に取得した単位に関しても，その評価方法が定められ，それに従って単位互換が実施されていること。</t>
    <phoneticPr fontId="2"/>
  </si>
  <si>
    <t>プログラムの各学習・教育目標に対する達成度を総合的に評価する方法と評価基準が定められ，それに従って評価が行われていること。</t>
    <phoneticPr fontId="2"/>
  </si>
  <si>
    <t>修了生全員がプログラムのすべての学習・教育目標を達成していること。</t>
    <phoneticPr fontId="2"/>
  </si>
  <si>
    <t>学習・教育目標の達成度の評価結果等に基づき，基準１−５に則してプログラムを点検する教育点検システムがあり，その仕組みが当該プログラムに関わる教員に開示されていること。また，それに関する活動が実施されていること。</t>
    <phoneticPr fontId="2"/>
  </si>
  <si>
    <t>教育点検システムは，社会の要求や学生の要望にも配慮する仕組みを含み，また，システム自体の機能も点検できるように構成されていること。</t>
    <phoneticPr fontId="2"/>
  </si>
  <si>
    <t>教育点検システムを構成する会議や委員会等の記録を当該プログラムに関わる教員が閲覧できること。</t>
    <phoneticPr fontId="2"/>
  </si>
  <si>
    <t>教育点検の結果に基づき，基準１−６に則してプログラムを継続的に改善するシステムがあり，それに関する活動が実施されていること。</t>
    <phoneticPr fontId="2"/>
  </si>
  <si>
    <t>前回新規・継続審査の判定</t>
    <rPh sb="0" eb="2">
      <t>ゼンカイ</t>
    </rPh>
    <rPh sb="2" eb="4">
      <t>シンキ</t>
    </rPh>
    <rPh sb="5" eb="7">
      <t>ケイゾク</t>
    </rPh>
    <rPh sb="7" eb="9">
      <t>シンサ</t>
    </rPh>
    <rPh sb="10" eb="12">
      <t>ハンテイ</t>
    </rPh>
    <phoneticPr fontId="2"/>
  </si>
  <si>
    <t>4.1</t>
    <phoneticPr fontId="2"/>
  </si>
  <si>
    <t>1</t>
    <phoneticPr fontId="2"/>
  </si>
  <si>
    <t>2</t>
    <phoneticPr fontId="2"/>
  </si>
  <si>
    <t>3</t>
    <phoneticPr fontId="2"/>
  </si>
  <si>
    <t>3.1</t>
    <phoneticPr fontId="2"/>
  </si>
  <si>
    <t>3.2</t>
    <phoneticPr fontId="2"/>
  </si>
  <si>
    <t>3.3</t>
    <phoneticPr fontId="2"/>
  </si>
  <si>
    <t>4</t>
    <phoneticPr fontId="2"/>
  </si>
  <si>
    <t>基準4 教育環境・学生支援</t>
    <phoneticPr fontId="2"/>
  </si>
  <si>
    <t>１．修得すべき知識・能力</t>
    <phoneticPr fontId="2"/>
  </si>
  <si>
    <t>補2</t>
    <phoneticPr fontId="2"/>
  </si>
  <si>
    <t>２．教員</t>
    <phoneticPr fontId="2"/>
  </si>
  <si>
    <t>(a)地球的視点から多面的に物事を考える能力とその素養</t>
    <phoneticPr fontId="2"/>
  </si>
  <si>
    <t>(d)該当する分野の専門技術に関する知識とそれらを問題解決に応用できる能力</t>
    <phoneticPr fontId="2"/>
  </si>
  <si>
    <t>2(1)</t>
    <phoneticPr fontId="2"/>
  </si>
  <si>
    <t>2(2)</t>
    <phoneticPr fontId="2"/>
  </si>
  <si>
    <t>2(3)</t>
    <phoneticPr fontId="2"/>
  </si>
  <si>
    <t>3.3(1)</t>
    <phoneticPr fontId="2"/>
  </si>
  <si>
    <t>3.3(2)</t>
    <phoneticPr fontId="2"/>
  </si>
  <si>
    <t>3.3(3)</t>
    <phoneticPr fontId="2"/>
  </si>
  <si>
    <t>3.3(4)</t>
    <phoneticPr fontId="2"/>
  </si>
  <si>
    <t>§0</t>
    <phoneticPr fontId="2"/>
  </si>
  <si>
    <t>§1</t>
    <phoneticPr fontId="2"/>
  </si>
  <si>
    <t>§3</t>
    <phoneticPr fontId="2"/>
  </si>
  <si>
    <t>§1</t>
    <phoneticPr fontId="2"/>
  </si>
  <si>
    <t>§3</t>
    <phoneticPr fontId="2"/>
  </si>
  <si>
    <t>§0</t>
    <phoneticPr fontId="2"/>
  </si>
  <si>
    <t>§1</t>
    <phoneticPr fontId="2"/>
  </si>
  <si>
    <t>3.2　教育組織</t>
    <phoneticPr fontId="2"/>
  </si>
  <si>
    <t>3.1　教育方法</t>
    <phoneticPr fontId="2"/>
  </si>
  <si>
    <t>(b)技術が社会や自然に及ぼす影響や効果、および技術者が社会に対して負っている責任に関する理解（技術者倫理）</t>
    <phoneticPr fontId="2"/>
  </si>
  <si>
    <t>→1(1)(b)</t>
    <phoneticPr fontId="2"/>
  </si>
  <si>
    <t>1(1)(c)</t>
    <phoneticPr fontId="2"/>
  </si>
  <si>
    <t>(c)数学、自然科学および情報技術に関する知識とそれらを応用できる能力</t>
    <phoneticPr fontId="2"/>
  </si>
  <si>
    <t>→1(1)©</t>
    <phoneticPr fontId="2"/>
  </si>
  <si>
    <t>1(1)(d)</t>
    <phoneticPr fontId="2"/>
  </si>
  <si>
    <t>(d)該当する分野の専門技術に関する知識とそれらを問題解決に応用できる能力</t>
    <phoneticPr fontId="2"/>
  </si>
  <si>
    <t>→1(1)(d)</t>
    <phoneticPr fontId="2"/>
  </si>
  <si>
    <t>1(1)(e)</t>
    <phoneticPr fontId="2"/>
  </si>
  <si>
    <t>→1(1)(e)</t>
    <phoneticPr fontId="2"/>
  </si>
  <si>
    <t>1(1)(f)</t>
    <phoneticPr fontId="2"/>
  </si>
  <si>
    <t>(f)日本語による論理的な記述力、口頭発表力、討議等のコミュニケーション能力および国際的に通用するコミュニケーション基礎能力</t>
    <phoneticPr fontId="2"/>
  </si>
  <si>
    <t>→1(1)(f)</t>
    <phoneticPr fontId="2"/>
  </si>
  <si>
    <t>1(1)(g)</t>
    <phoneticPr fontId="2"/>
  </si>
  <si>
    <t>　</t>
  </si>
  <si>
    <t>前回中間審査実施時の判定</t>
    <rPh sb="0" eb="2">
      <t>ゼンカイ</t>
    </rPh>
    <rPh sb="2" eb="4">
      <t>チュウカン</t>
    </rPh>
    <rPh sb="4" eb="6">
      <t>シンサ</t>
    </rPh>
    <rPh sb="6" eb="8">
      <t>ジッシ</t>
    </rPh>
    <rPh sb="8" eb="9">
      <t>ジ</t>
    </rPh>
    <rPh sb="10" eb="12">
      <t>ハンテイ</t>
    </rPh>
    <phoneticPr fontId="2"/>
  </si>
  <si>
    <t>2.1</t>
    <phoneticPr fontId="2"/>
  </si>
  <si>
    <t>→1(2)</t>
    <phoneticPr fontId="2"/>
  </si>
  <si>
    <t>→4.3</t>
    <phoneticPr fontId="2"/>
  </si>
  <si>
    <t>→1(2)(e)
→1(2)(i)</t>
    <phoneticPr fontId="2"/>
  </si>
  <si>
    <t>→1(2)(h)
→1(2)(i)</t>
    <phoneticPr fontId="2"/>
  </si>
  <si>
    <t>→2.1(1)</t>
    <phoneticPr fontId="2"/>
  </si>
  <si>
    <t>→2.1(2),
  2.2(1)</t>
    <phoneticPr fontId="2"/>
  </si>
  <si>
    <t>→2.5(1)</t>
    <phoneticPr fontId="2"/>
  </si>
  <si>
    <r>
      <t xml:space="preserve">(h)与えられた制約の下で計画的に仕事を進め、まとめる能力
</t>
    </r>
    <r>
      <rPr>
        <sz val="6"/>
        <rFont val="ＭＳ 明朝"/>
        <family val="1"/>
        <charset val="128"/>
      </rPr>
      <t>※「認定基準の解説(2010-2015)」の基準1(1)(h)で学習・教育目標にチームワーク力を含むことが望まれている。</t>
    </r>
    <phoneticPr fontId="2"/>
  </si>
  <si>
    <r>
      <t>(e)種々の科学、技術および情報を利用して社会の要求を解決するためのデザイン能力</t>
    </r>
    <r>
      <rPr>
        <sz val="6"/>
        <rFont val="ＭＳ 明朝"/>
        <family val="1"/>
        <charset val="128"/>
      </rPr>
      <t xml:space="preserve">
※「認定基準の解説(2010-2015)」の基準1(1)(e)で学習・教育目標にチームワーク力を含むことが求められている。</t>
    </r>
    <phoneticPr fontId="2"/>
  </si>
  <si>
    <r>
      <t xml:space="preserve">(e)種々の科学、技術および情報を利用して社会の要求を解決するためのデザイン能力
</t>
    </r>
    <r>
      <rPr>
        <sz val="6"/>
        <rFont val="ＭＳ 明朝"/>
        <family val="1"/>
        <charset val="128"/>
      </rPr>
      <t>※「認定基準の解説(2010-2015)」の基準1(1)(e)で学習・教育目標にチームワーク力を含むことが求められている。</t>
    </r>
    <phoneticPr fontId="2"/>
  </si>
  <si>
    <r>
      <t>必ずお読みください</t>
    </r>
    <r>
      <rPr>
        <sz val="9"/>
        <rFont val="ＭＳ Ｐゴシック"/>
        <family val="3"/>
        <charset val="128"/>
      </rPr>
      <t xml:space="preserve">
</t>
    </r>
    <r>
      <rPr>
        <b/>
        <sz val="9"/>
        <rFont val="ＭＳ Ｐゴシック"/>
        <family val="3"/>
        <charset val="128"/>
      </rPr>
      <t>「前回新規・継続審査の判定」</t>
    </r>
    <r>
      <rPr>
        <sz val="9"/>
        <rFont val="ＭＳ Ｐゴシック"/>
        <family val="3"/>
        <charset val="128"/>
      </rPr>
      <t xml:space="preserve">には、当該プログラムが6年以内に新規審査または認定継続審査を受けている場合に、その結果をご記入下さい（前回審査が中間審査の場合も、その前の新規・継続審査の判定をご記入下さい）。今回の審査が新規審査の場合は記入不要です。
</t>
    </r>
    <r>
      <rPr>
        <b/>
        <sz val="9"/>
        <rFont val="ＭＳ Ｐゴシック"/>
        <family val="3"/>
        <charset val="128"/>
      </rPr>
      <t>「前回中間審査実施時の判定」</t>
    </r>
    <r>
      <rPr>
        <sz val="9"/>
        <rFont val="ＭＳ Ｐゴシック"/>
        <family val="3"/>
        <charset val="128"/>
      </rPr>
      <t>には前回審査が中間審査の場合にその結果（審査した項目のみ）をご記入下さい。
前回審査が中間審査でない場合は記入不要です。</t>
    </r>
    <rPh sb="0" eb="1">
      <t>カナラ</t>
    </rPh>
    <rPh sb="3" eb="4">
      <t>ヨ</t>
    </rPh>
    <rPh sb="27" eb="29">
      <t>トウガイ</t>
    </rPh>
    <rPh sb="36" eb="37">
      <t>ネン</t>
    </rPh>
    <rPh sb="37" eb="39">
      <t>イナイ</t>
    </rPh>
    <rPh sb="40" eb="42">
      <t>シンキ</t>
    </rPh>
    <rPh sb="42" eb="44">
      <t>シンサ</t>
    </rPh>
    <rPh sb="47" eb="49">
      <t>ニンテイ</t>
    </rPh>
    <rPh sb="49" eb="51">
      <t>ケイゾク</t>
    </rPh>
    <rPh sb="51" eb="53">
      <t>シンサ</t>
    </rPh>
    <rPh sb="54" eb="55">
      <t>ウ</t>
    </rPh>
    <rPh sb="59" eb="61">
      <t>バアイ</t>
    </rPh>
    <rPh sb="65" eb="67">
      <t>ケッカ</t>
    </rPh>
    <rPh sb="69" eb="71">
      <t>キニュウ</t>
    </rPh>
    <rPh sb="71" eb="72">
      <t>クダ</t>
    </rPh>
    <rPh sb="126" eb="128">
      <t>キニュウ</t>
    </rPh>
    <rPh sb="128" eb="130">
      <t>フヨウ</t>
    </rPh>
    <rPh sb="136" eb="138">
      <t>ゼンカイ</t>
    </rPh>
    <rPh sb="151" eb="153">
      <t>ゼンカイ</t>
    </rPh>
    <rPh sb="153" eb="155">
      <t>シンサ</t>
    </rPh>
    <rPh sb="156" eb="158">
      <t>チュウカン</t>
    </rPh>
    <rPh sb="158" eb="160">
      <t>シンサ</t>
    </rPh>
    <rPh sb="161" eb="163">
      <t>バアイ</t>
    </rPh>
    <rPh sb="166" eb="168">
      <t>ケッカ</t>
    </rPh>
    <rPh sb="169" eb="171">
      <t>シンサ</t>
    </rPh>
    <rPh sb="173" eb="175">
      <t>コウモク</t>
    </rPh>
    <rPh sb="180" eb="182">
      <t>キニュウ</t>
    </rPh>
    <rPh sb="182" eb="183">
      <t>クダ</t>
    </rPh>
    <rPh sb="187" eb="189">
      <t>ゼンカイ</t>
    </rPh>
    <rPh sb="189" eb="191">
      <t>シンサ</t>
    </rPh>
    <rPh sb="192" eb="194">
      <t>チュウカン</t>
    </rPh>
    <rPh sb="194" eb="196">
      <t>シンサ</t>
    </rPh>
    <rPh sb="199" eb="201">
      <t>バアイ</t>
    </rPh>
    <rPh sb="202" eb="204">
      <t>キニュウ</t>
    </rPh>
    <rPh sb="204" eb="206">
      <t>フヨウ</t>
    </rPh>
    <phoneticPr fontId="2"/>
  </si>
  <si>
    <t>Program Information</t>
    <phoneticPr fontId="2"/>
  </si>
  <si>
    <t>Program Title</t>
    <phoneticPr fontId="2"/>
  </si>
  <si>
    <r>
      <rPr>
        <sz val="12"/>
        <rFont val="ＭＳ Ｐゴシック"/>
        <family val="3"/>
        <charset val="128"/>
      </rPr>
      <t xml:space="preserve">プログラム運営組織名英語表記
</t>
    </r>
    <r>
      <rPr>
        <sz val="12"/>
        <rFont val="Arial"/>
        <family val="2"/>
      </rPr>
      <t>(</t>
    </r>
    <r>
      <rPr>
        <sz val="12"/>
        <rFont val="ＭＳ Ｐゴシック"/>
        <family val="3"/>
        <charset val="128"/>
      </rPr>
      <t>学校名・学部名・学科名</t>
    </r>
    <r>
      <rPr>
        <sz val="12"/>
        <rFont val="Arial"/>
        <family val="2"/>
      </rPr>
      <t>)</t>
    </r>
    <rPh sb="5" eb="7">
      <t>ウンエイ</t>
    </rPh>
    <rPh sb="7" eb="9">
      <t>ソシキ</t>
    </rPh>
    <rPh sb="9" eb="10">
      <t>メイ</t>
    </rPh>
    <rPh sb="10" eb="12">
      <t>エイゴ</t>
    </rPh>
    <rPh sb="12" eb="14">
      <t>ヒョウキ</t>
    </rPh>
    <rPh sb="16" eb="18">
      <t>ガッコウ</t>
    </rPh>
    <rPh sb="18" eb="19">
      <t>メイ</t>
    </rPh>
    <rPh sb="20" eb="22">
      <t>ガクブ</t>
    </rPh>
    <rPh sb="22" eb="23">
      <t>メイ</t>
    </rPh>
    <rPh sb="24" eb="26">
      <t>ガッカ</t>
    </rPh>
    <rPh sb="26" eb="27">
      <t>メイ</t>
    </rPh>
    <phoneticPr fontId="2"/>
  </si>
  <si>
    <t>Field of Accreditation</t>
    <phoneticPr fontId="2"/>
  </si>
  <si>
    <r>
      <t>Program Title
(</t>
    </r>
    <r>
      <rPr>
        <sz val="12"/>
        <rFont val="ＭＳ Ｐゴシック"/>
        <family val="3"/>
        <charset val="128"/>
      </rPr>
      <t>プログラム専門分野の英語表記</t>
    </r>
    <r>
      <rPr>
        <sz val="12"/>
        <rFont val="Arial"/>
        <family val="2"/>
      </rPr>
      <t>)</t>
    </r>
    <rPh sb="20" eb="22">
      <t>センモン</t>
    </rPh>
    <rPh sb="22" eb="24">
      <t>ブンヤ</t>
    </rPh>
    <rPh sb="25" eb="27">
      <t>エイゴ</t>
    </rPh>
    <rPh sb="27" eb="29">
      <t>ヒョウキ</t>
    </rPh>
    <phoneticPr fontId="2"/>
  </si>
  <si>
    <t>Name(F/L)</t>
    <phoneticPr fontId="2"/>
  </si>
  <si>
    <t>Affiliation</t>
    <phoneticPr fontId="2"/>
  </si>
  <si>
    <t>Position</t>
    <phoneticPr fontId="2"/>
  </si>
  <si>
    <t>Role</t>
    <phoneticPr fontId="2"/>
  </si>
  <si>
    <r>
      <rPr>
        <sz val="12"/>
        <rFont val="ＭＳ Ｐゴシック"/>
        <family val="3"/>
        <charset val="128"/>
      </rPr>
      <t>同一校複数プログラム同日審査対応</t>
    </r>
    <rPh sb="0" eb="2">
      <t>ドウイツ</t>
    </rPh>
    <rPh sb="2" eb="3">
      <t>コウ</t>
    </rPh>
    <phoneticPr fontId="2"/>
  </si>
  <si>
    <r>
      <rPr>
        <sz val="12"/>
        <rFont val="ＭＳ Ｐゴシック"/>
        <family val="3"/>
        <charset val="128"/>
      </rPr>
      <t>選択してください</t>
    </r>
  </si>
  <si>
    <r>
      <rPr>
        <sz val="12"/>
        <rFont val="ＭＳ Ｐゴシック"/>
        <family val="3"/>
        <charset val="128"/>
      </rPr>
      <t>複数プログラム同日審査の場合に記入してください</t>
    </r>
    <rPh sb="0" eb="2">
      <t>フクスウ</t>
    </rPh>
    <rPh sb="7" eb="9">
      <t>ドウジツ</t>
    </rPh>
    <rPh sb="9" eb="11">
      <t>シンサ</t>
    </rPh>
    <rPh sb="12" eb="14">
      <t>バアイ</t>
    </rPh>
    <rPh sb="15" eb="17">
      <t>キニュウ</t>
    </rPh>
    <phoneticPr fontId="2"/>
  </si>
  <si>
    <r>
      <rPr>
        <sz val="12"/>
        <rFont val="ＭＳ Ｐゴシック"/>
        <family val="3"/>
        <charset val="128"/>
      </rPr>
      <t>代表分野（審査長代表の担当分野）</t>
    </r>
    <rPh sb="0" eb="2">
      <t>ダイヒョウ</t>
    </rPh>
    <rPh sb="2" eb="4">
      <t>ブンヤ</t>
    </rPh>
    <rPh sb="5" eb="7">
      <t>シンサ</t>
    </rPh>
    <rPh sb="7" eb="8">
      <t>チョウ</t>
    </rPh>
    <rPh sb="8" eb="10">
      <t>ダイヒョウ</t>
    </rPh>
    <rPh sb="11" eb="13">
      <t>タントウ</t>
    </rPh>
    <rPh sb="13" eb="15">
      <t>ブンヤ</t>
    </rPh>
    <phoneticPr fontId="2"/>
  </si>
  <si>
    <r>
      <rPr>
        <sz val="12"/>
        <rFont val="ＭＳ Ｐゴシック"/>
        <family val="3"/>
        <charset val="128"/>
      </rPr>
      <t>審査長代表氏名</t>
    </r>
    <rPh sb="0" eb="2">
      <t>シンサ</t>
    </rPh>
    <rPh sb="2" eb="3">
      <t>チョウ</t>
    </rPh>
    <rPh sb="3" eb="5">
      <t>ダイヒョウ</t>
    </rPh>
    <rPh sb="5" eb="7">
      <t>シメイ</t>
    </rPh>
    <phoneticPr fontId="2"/>
  </si>
  <si>
    <t>YY/MM/DD</t>
    <phoneticPr fontId="2"/>
  </si>
  <si>
    <t>Prepared by</t>
    <phoneticPr fontId="2"/>
  </si>
  <si>
    <t>Date of Receipt of "Report for Additional Explanation"</t>
    <phoneticPr fontId="2"/>
  </si>
  <si>
    <t>Date of Receipt of "Improvement Report"</t>
    <phoneticPr fontId="2"/>
  </si>
  <si>
    <t>Date of Receipt of "Written Opposition"</t>
    <phoneticPr fontId="2"/>
  </si>
  <si>
    <t>Review Item</t>
    <phoneticPr fontId="2"/>
  </si>
  <si>
    <t xml:space="preserve">Number </t>
    <phoneticPr fontId="2"/>
  </si>
  <si>
    <t>Basis and Remarks</t>
    <phoneticPr fontId="2"/>
  </si>
  <si>
    <t>Criterion 1  Learning Outcomes</t>
    <phoneticPr fontId="2"/>
  </si>
  <si>
    <t>The program shall define its profile of autonomous professionals to be fostered. The program shall take account of traditions, resources and fields of graduates to define the profile of professionals. The profile of professionals shall be defined by giving consideration to the requirements of the society and the demands of the students. The program shall broadly publicize the profile of professionals. The profile shall be made well-known to the students and faculty.</t>
    <phoneticPr fontId="2"/>
  </si>
  <si>
    <t>The program shall establish its learning outcomes that the graduates are supposed to surly acquire at the time of completion of the program by taking account of profile of autonomous professionals. The learning outcomes shall be knowledge and abilities distinctively defined with benchmarks covering the contents of (a) to (i) listed below. The program shall broadly publicize the learning outcomes. The learning outcomes shall be made well-known to the students and faculty. The learning outcomes shall be established by taking account of items which Category-dependent Criteria specifies in items (a) to (i):</t>
    <phoneticPr fontId="2"/>
  </si>
  <si>
    <t>Criterion 2  Educational Methods</t>
    <phoneticPr fontId="2"/>
  </si>
  <si>
    <r>
      <t>2.1</t>
    </r>
    <r>
      <rPr>
        <sz val="12"/>
        <rFont val="ＭＳ Ｐゴシック"/>
        <family val="3"/>
        <charset val="128"/>
      </rPr>
      <t>　</t>
    </r>
    <r>
      <rPr>
        <sz val="12"/>
        <rFont val="Arial"/>
        <family val="2"/>
      </rPr>
      <t>Curriculum Design</t>
    </r>
    <phoneticPr fontId="2"/>
  </si>
  <si>
    <t>2.1(1)
(Category-dependent Criteria Attachment 1-1)</t>
    <phoneticPr fontId="2"/>
  </si>
  <si>
    <t>The program shall design the curriculum for students to achieve the leaning outcomes. The curriculum shall be made well-known to the students and faculty. The program shall clearly indicate relation of set of courses and the learning outcomes in the curriculum. Standardized course term and educational contents shall satisfy the items as defined in Category-dependent Criteria.</t>
    <phoneticPr fontId="2"/>
  </si>
  <si>
    <t>The program shall prepare the syllabus for each course in accordance with the curriculum. The syllabus shall be made well-known to the students and faculty. For each course, the syllabus shall clearly describe its position in the curriculum, the educational components and methods, the learning outcomes and the evaluation methods and the evaluation criteria. The course hour shall be specified either in its syllabus or in related documents.</t>
    <phoneticPr fontId="2"/>
  </si>
  <si>
    <r>
      <t>2.2</t>
    </r>
    <r>
      <rPr>
        <sz val="12"/>
        <rFont val="ＭＳ Ｐゴシック"/>
        <family val="3"/>
        <charset val="128"/>
      </rPr>
      <t>　</t>
    </r>
    <r>
      <rPr>
        <sz val="12"/>
        <rFont val="Arial"/>
        <family val="2"/>
      </rPr>
      <t>Implementation of Learning &amp; Education</t>
    </r>
    <phoneticPr fontId="2"/>
  </si>
  <si>
    <t>The program shall encourage active learning of the students and shall commit to ensure sufficient self-learning hours for the students.</t>
    <phoneticPr fontId="2"/>
  </si>
  <si>
    <t>The program shall make students regularly review the degree of achievement for each learning outcome to reflect it to their learning.</t>
    <phoneticPr fontId="2"/>
  </si>
  <si>
    <r>
      <t>2.3</t>
    </r>
    <r>
      <rPr>
        <sz val="12"/>
        <rFont val="ＭＳ Ｐゴシック"/>
        <family val="3"/>
        <charset val="128"/>
      </rPr>
      <t>　</t>
    </r>
    <r>
      <rPr>
        <sz val="12"/>
        <rFont val="Arial"/>
        <family val="2"/>
      </rPr>
      <t>Faculty</t>
    </r>
    <phoneticPr fontId="2"/>
  </si>
  <si>
    <t>The educational institution shall provide a sufficient number of faculty members to implement the curriculum with appropriate educational methods and to yield intended educational results, and shall provide the faculty with institutional support on education.</t>
    <phoneticPr fontId="2"/>
  </si>
  <si>
    <t>The educational institution shall have communications network among faculty for close collaboration among courses set in the curriculum to obtain better educational results. The activities of the communications network shall be implemented.</t>
    <phoneticPr fontId="2"/>
  </si>
  <si>
    <t>The educational institution shall promote Faculty Development (FD) to encourage the faculty’s educational abilities. The system shall be made well-known to the faculty and FD activities shall take place in the program.</t>
    <phoneticPr fontId="2"/>
  </si>
  <si>
    <t>The educational institution shall have a system to institutionally evaluate faculty’s educational activities. The system shall be made well-known to the faculty. The system shall result in improving education.</t>
    <phoneticPr fontId="2"/>
  </si>
  <si>
    <r>
      <t>2.4</t>
    </r>
    <r>
      <rPr>
        <sz val="12"/>
        <rFont val="ＭＳ Ｐゴシック"/>
        <family val="3"/>
        <charset val="128"/>
      </rPr>
      <t>　</t>
    </r>
    <r>
      <rPr>
        <sz val="12"/>
        <rFont val="Arial"/>
        <family val="2"/>
      </rPr>
      <t>Process of Admission</t>
    </r>
    <phoneticPr fontId="2"/>
  </si>
  <si>
    <t>The program shall establish concrete admission policies and procedures in order to admit students with proper knowledge and abilities for the course curriculum designed to achieve the learning outcomes of the program. The program shall publicize the admission policies and procedures, and implement its admission in accordance with the policies and procedures.</t>
    <phoneticPr fontId="2"/>
  </si>
  <si>
    <t>In case the program consists of two tiers, the first of which is common to some number of programs, and the second of which is specific to the program, and the selective admission of students to the second tier takes place on their completion of the first tier, the educational institution shall establish concrete admission policies and procedures for this selective admission. The policies and procedures shall be made well-known to the students and faculty. The students’ selective admission shall be implemented in accordance with the policies and procedures.</t>
    <phoneticPr fontId="2"/>
  </si>
  <si>
    <t>In case the program admits students from other educational institutions to transfer into the program, the program shall establish and publicize concrete policies and procedures for such transfer. The students’ transfer shall be implemented in accordance with the policies and procedures.</t>
    <phoneticPr fontId="2"/>
  </si>
  <si>
    <t>In case the program allows students move between the courses within the educational institution, the program shall establish concrete policies and procedures of moving in and out. The policies and procedures shall be made well-known to the students and faculty. The students’ moving between the courses shall be implemented in accordance with the policies and procedures.</t>
    <phoneticPr fontId="2"/>
  </si>
  <si>
    <r>
      <t>2.5</t>
    </r>
    <r>
      <rPr>
        <sz val="12"/>
        <rFont val="ＭＳ Ｐゴシック"/>
        <family val="3"/>
        <charset val="128"/>
      </rPr>
      <t>　</t>
    </r>
    <r>
      <rPr>
        <sz val="12"/>
        <rFont val="Arial"/>
        <family val="2"/>
      </rPr>
      <t>Educational Environment and Student Support</t>
    </r>
    <phoneticPr fontId="2"/>
  </si>
  <si>
    <t>The educational institution shall be equipped with classroom, laboratory, exercise room, library, information related equipment, self-learning and rest facilities, cafeteria, etc. necessary for the students to achieve the learning outcomes of the program. The program shall make efforts to ensure necessary financial resources to maintain, improve, and operate the educational environment.</t>
    <phoneticPr fontId="2"/>
  </si>
  <si>
    <t>The program shall have a system as for educational environment and for students’ learning, such as to help students better understand lectures, and to enhance students’ learning motivation, and to take account of the demands of the students on such support. The system shall be made well-known to the students, faculty and staff.</t>
    <phoneticPr fontId="2"/>
  </si>
  <si>
    <t>Criterion 3  Achievement of Learning Outcomes</t>
    <phoneticPr fontId="2"/>
  </si>
  <si>
    <t>The program shall evaluate, on each course, the degree of achievement of the learning outcomes for each student in accordance with the evaluation criteria and methods defined in the syllabus.</t>
    <phoneticPr fontId="2"/>
  </si>
  <si>
    <t>The program shall have evaluation methods for credits, which the students have earned in other higher educational institutions and the credit transfer shall be accepted in accordance with the defined evaluation methods. The program shall also have evaluation methods for credits earned by the transferred students in the previous educational institutions and the credit transfer shall be accepted in accordance with defined evaluation methods.</t>
    <phoneticPr fontId="2"/>
  </si>
  <si>
    <t>The program shall provide evaluation criteria and methods to holistically evaluate the degree of achievement of each learning outcome of the program. The evaluation shall be made in accordance with the evaluation criteria and methods.</t>
  </si>
  <si>
    <t>All the graduates of the program shall have achieved all the learning outcomes of the program.</t>
    <phoneticPr fontId="2"/>
  </si>
  <si>
    <t>By achieving all the learning outcomes of the program, all the graduates of the program shall have acquired the contents of (a) to (i) of Criteria 1(2).</t>
    <phoneticPr fontId="2"/>
  </si>
  <si>
    <t>Criterion 4  Educational Improvement</t>
    <phoneticPr fontId="2"/>
  </si>
  <si>
    <t>4.1 Self-review of Education</t>
    <phoneticPr fontId="2"/>
  </si>
  <si>
    <t>The program shall have a self-review system of educational activities in accordance with Criteria 1 to 3 on the basis of evaluation results of the degree of achievement of the learning outcomes. The self-review system shall be made well-known to the faculty. The self-review shall be implemented in accordance with the system.</t>
    <phoneticPr fontId="2"/>
  </si>
  <si>
    <t>The system shall include structure to take account of the requirements of the society and the demands of the students. The system itself shall have self-checking structure.</t>
    <phoneticPr fontId="2"/>
  </si>
  <si>
    <t>The minutes of meetings and committees relating to the system shall be accessible to the faculty. Records of any meetings relating to the system shall be accessible to the faculty.</t>
    <phoneticPr fontId="2"/>
  </si>
  <si>
    <t>4.2 Continuous Improvement</t>
    <phoneticPr fontId="2"/>
  </si>
  <si>
    <t>The program shall have a system to continuously improve its educational activities based on the self-review results. The activities for continuous improvement shall be implemented in accordance with the system.</t>
    <phoneticPr fontId="2"/>
  </si>
  <si>
    <t>Position</t>
    <phoneticPr fontId="2"/>
  </si>
  <si>
    <t>Name (F/L)</t>
    <phoneticPr fontId="2"/>
  </si>
  <si>
    <t>Name(F/L)</t>
    <phoneticPr fontId="2"/>
  </si>
  <si>
    <t>Affiliation</t>
    <phoneticPr fontId="2"/>
  </si>
  <si>
    <t>Program Title</t>
    <phoneticPr fontId="2"/>
  </si>
  <si>
    <t>Name of Program Operating Organization
(HEI / Faculty, Dept.)</t>
    <phoneticPr fontId="2"/>
  </si>
  <si>
    <t>Name of Program Operating Organization
 (HEI, Faculty, Dept.)</t>
    <phoneticPr fontId="2"/>
  </si>
  <si>
    <t>Name of Program Operating Organization
 (HEI, Faculty, Dept.)</t>
    <phoneticPr fontId="2"/>
  </si>
  <si>
    <t>Field of Accreditation</t>
    <phoneticPr fontId="2"/>
  </si>
  <si>
    <t>Document Prepared by</t>
    <phoneticPr fontId="2"/>
  </si>
  <si>
    <t>Basis and Remarks</t>
    <phoneticPr fontId="2"/>
  </si>
  <si>
    <t>Number</t>
    <phoneticPr fontId="2"/>
  </si>
  <si>
    <t>Review Item</t>
    <phoneticPr fontId="2"/>
  </si>
  <si>
    <t>Basis and Remarks</t>
    <phoneticPr fontId="2"/>
  </si>
  <si>
    <t>Date and Time</t>
    <phoneticPr fontId="2"/>
  </si>
  <si>
    <t>Description</t>
    <phoneticPr fontId="2"/>
  </si>
  <si>
    <t>Appointment of Deputy Chair</t>
    <phoneticPr fontId="2"/>
  </si>
  <si>
    <t>Confirm Receipt of Additional Explanation or no submission of Additional Explanation.</t>
    <phoneticPr fontId="2"/>
  </si>
  <si>
    <t>Confirmation of receipt of Written Opposition and/or Improvement Report or no submission of those documents.</t>
    <phoneticPr fontId="2"/>
  </si>
  <si>
    <t>to the Accreditation Criteria</t>
    <phoneticPr fontId="2"/>
  </si>
  <si>
    <t>Program Review Report</t>
    <phoneticPr fontId="2"/>
  </si>
  <si>
    <r>
      <t>Program Title
(</t>
    </r>
    <r>
      <rPr>
        <sz val="11"/>
        <rFont val="ＭＳ Ｐゴシック"/>
        <family val="3"/>
        <charset val="128"/>
      </rPr>
      <t>プログラム専門分野の英語表記</t>
    </r>
    <r>
      <rPr>
        <sz val="11"/>
        <rFont val="Arial"/>
        <family val="2"/>
      </rPr>
      <t>)</t>
    </r>
  </si>
  <si>
    <t>Types of Accreditation</t>
  </si>
  <si>
    <t>Program Title</t>
  </si>
  <si>
    <t>Person in charge of JABEE from HEI</t>
  </si>
  <si>
    <t>Person in charge of JABEE from HEI</t>
    <phoneticPr fontId="2"/>
  </si>
  <si>
    <t>Strength of the Program</t>
    <phoneticPr fontId="2"/>
  </si>
  <si>
    <t>Major Problem of the Program</t>
    <phoneticPr fontId="2"/>
  </si>
  <si>
    <r>
      <t>Program Title
(</t>
    </r>
    <r>
      <rPr>
        <sz val="12"/>
        <rFont val="ＭＳ Ｐゴシック"/>
        <family val="3"/>
        <charset val="128"/>
      </rPr>
      <t>プログラム専門分野の英語表記</t>
    </r>
    <r>
      <rPr>
        <sz val="12"/>
        <rFont val="Arial"/>
        <family val="2"/>
      </rPr>
      <t>)</t>
    </r>
  </si>
  <si>
    <t>Prepared by (Chair)</t>
    <phoneticPr fontId="2"/>
  </si>
  <si>
    <t>Prepared by (Chair of Committee)</t>
    <phoneticPr fontId="2"/>
  </si>
  <si>
    <t>Description</t>
    <phoneticPr fontId="2"/>
  </si>
  <si>
    <t>Term of Validity of Accreditation</t>
    <phoneticPr fontId="2"/>
  </si>
  <si>
    <t>Rider</t>
    <phoneticPr fontId="2"/>
  </si>
  <si>
    <t>Item Number</t>
    <phoneticPr fontId="2"/>
  </si>
  <si>
    <t>Item Number</t>
    <phoneticPr fontId="2"/>
  </si>
  <si>
    <t>Prepared by (Chair)</t>
    <phoneticPr fontId="2"/>
  </si>
  <si>
    <t>Prepared by (Chair of Committee)</t>
    <phoneticPr fontId="2"/>
  </si>
  <si>
    <t>Prepared by (Chair of Committee)</t>
    <phoneticPr fontId="2"/>
  </si>
  <si>
    <t>Prepared by (Chair)</t>
    <phoneticPr fontId="2"/>
  </si>
  <si>
    <t>YY/MM/DD</t>
    <phoneticPr fontId="2"/>
  </si>
  <si>
    <t>Rider</t>
    <phoneticPr fontId="2"/>
  </si>
  <si>
    <t>Attachment</t>
    <phoneticPr fontId="2"/>
  </si>
  <si>
    <t>Term of Validity of Accreditation if accredited:</t>
    <phoneticPr fontId="2"/>
  </si>
  <si>
    <t>Year starts accreditation if accredited:</t>
    <phoneticPr fontId="2"/>
  </si>
  <si>
    <r>
      <rPr>
        <sz val="12"/>
        <rFont val="ＭＳ Ｐゴシック"/>
        <family val="3"/>
        <charset val="128"/>
      </rPr>
      <t>　</t>
    </r>
  </si>
  <si>
    <t>Term of Accreditation</t>
    <phoneticPr fontId="2"/>
  </si>
  <si>
    <t>Academic Year of Start of Accreditation</t>
    <phoneticPr fontId="2"/>
  </si>
  <si>
    <t>Proposal for Accredited/ Not Accredited</t>
    <phoneticPr fontId="2"/>
  </si>
  <si>
    <t xml:space="preserve"> Year starts Accreditation, if accredited</t>
    <phoneticPr fontId="2"/>
  </si>
  <si>
    <t>Appendix</t>
    <phoneticPr fontId="2"/>
  </si>
  <si>
    <t>Academic Year of Start of Accreditation</t>
    <phoneticPr fontId="2"/>
  </si>
  <si>
    <t>Description</t>
    <phoneticPr fontId="2"/>
  </si>
  <si>
    <t>Preparation Method of Basic Point</t>
    <phoneticPr fontId="2"/>
  </si>
  <si>
    <t>Field of Specialization</t>
    <phoneticPr fontId="2"/>
  </si>
  <si>
    <t>- Do not unlock protection when copying. Doing so will cause change in data validation or contents of comments.</t>
    <phoneticPr fontId="2"/>
  </si>
  <si>
    <r>
      <rPr>
        <sz val="10"/>
        <rFont val="ＭＳ Ｐゴシック"/>
        <family val="3"/>
        <charset val="128"/>
      </rPr>
      <t>このプログラム点検書・審査報告書は、</t>
    </r>
    <r>
      <rPr>
        <sz val="10"/>
        <rFont val="Arial"/>
        <family val="2"/>
      </rPr>
      <t>2014</t>
    </r>
    <r>
      <rPr>
        <sz val="10"/>
        <rFont val="ＭＳ Ｐゴシック"/>
        <family val="3"/>
        <charset val="128"/>
      </rPr>
      <t>年度において新基準（日本技術者教育認定基準（</t>
    </r>
    <r>
      <rPr>
        <sz val="10"/>
        <rFont val="Arial"/>
        <family val="2"/>
      </rPr>
      <t>2012</t>
    </r>
    <r>
      <rPr>
        <sz val="10"/>
        <rFont val="ＭＳ Ｐゴシック"/>
        <family val="3"/>
        <charset val="128"/>
      </rPr>
      <t>年度～））を適用して行う審査で使用するものです。</t>
    </r>
    <rPh sb="15" eb="16">
      <t>ショ</t>
    </rPh>
    <rPh sb="28" eb="29">
      <t>シン</t>
    </rPh>
    <phoneticPr fontId="2"/>
  </si>
  <si>
    <r>
      <rPr>
        <sz val="10"/>
        <rFont val="ＭＳ Ｐゴシック"/>
        <family val="3"/>
        <charset val="128"/>
      </rPr>
      <t>・同一校複数プログラム同日審査対応：</t>
    </r>
    <r>
      <rPr>
        <sz val="10"/>
        <rFont val="Arial"/>
        <family val="2"/>
      </rPr>
      <t xml:space="preserve"> </t>
    </r>
    <r>
      <rPr>
        <sz val="10"/>
        <rFont val="ＭＳ Ｐゴシック"/>
        <family val="3"/>
        <charset val="128"/>
      </rPr>
      <t>複数プログラムの同日審査を実施するか否かをご記入ください。
　同日審査を実施する場合は、代表分野略称、審査長代表の氏名をご記入ください。</t>
    </r>
    <rPh sb="67" eb="69">
      <t>リャクショウ</t>
    </rPh>
    <rPh sb="70" eb="72">
      <t>シンサ</t>
    </rPh>
    <rPh sb="72" eb="73">
      <t>チョウ</t>
    </rPh>
    <rPh sb="73" eb="75">
      <t>ダイヒョウ</t>
    </rPh>
    <rPh sb="76" eb="78">
      <t>シメイ</t>
    </rPh>
    <phoneticPr fontId="2"/>
  </si>
  <si>
    <r>
      <rPr>
        <sz val="16"/>
        <color indexed="10"/>
        <rFont val="Arial"/>
        <family val="2"/>
      </rPr>
      <t xml:space="preserve"> </t>
    </r>
    <r>
      <rPr>
        <sz val="16"/>
        <rFont val="Arial"/>
        <family val="2"/>
      </rPr>
      <t>Preparation Method of Behavioral Record</t>
    </r>
    <phoneticPr fontId="2"/>
  </si>
  <si>
    <r>
      <rPr>
        <strike/>
        <sz val="10"/>
        <rFont val="ＭＳ Ｐゴシック"/>
        <family val="3"/>
        <charset val="128"/>
      </rPr>
      <t>・</t>
    </r>
    <r>
      <rPr>
        <strike/>
        <sz val="10"/>
        <rFont val="Arial"/>
        <family val="2"/>
      </rPr>
      <t xml:space="preserve"> </t>
    </r>
    <r>
      <rPr>
        <strike/>
        <sz val="10"/>
        <rFont val="ＭＳ Ｐゴシック"/>
        <family val="3"/>
        <charset val="128"/>
      </rPr>
      <t>「審査項目と前回審査の結果」に記入した内容は、今回審査で適用する基準に合わせて各項目が自動的に（新旧対照表に従って）変換され、各審査段階の「審査結果と指摘事項」シートの「前回新規・継続審査判定」欄及び「中間審査の判定」欄に表示されますので、記入の際に基準の新旧の相違にともなう項目の変換を考慮する必要はありません。</t>
    </r>
    <rPh sb="3" eb="5">
      <t>シンサ</t>
    </rPh>
    <rPh sb="5" eb="7">
      <t>コウモク</t>
    </rPh>
    <rPh sb="8" eb="10">
      <t>ゼンカイ</t>
    </rPh>
    <rPh sb="10" eb="12">
      <t>シンサ</t>
    </rPh>
    <rPh sb="13" eb="15">
      <t>ケッカ</t>
    </rPh>
    <rPh sb="17" eb="19">
      <t>キニュウ</t>
    </rPh>
    <rPh sb="21" eb="23">
      <t>ナイヨウ</t>
    </rPh>
    <rPh sb="25" eb="27">
      <t>コンカイ</t>
    </rPh>
    <rPh sb="27" eb="29">
      <t>シンサ</t>
    </rPh>
    <rPh sb="34" eb="36">
      <t>キジュン</t>
    </rPh>
    <rPh sb="37" eb="38">
      <t>ア</t>
    </rPh>
    <rPh sb="41" eb="42">
      <t>カク</t>
    </rPh>
    <rPh sb="42" eb="44">
      <t>コウモク</t>
    </rPh>
    <rPh sb="45" eb="48">
      <t>ジドウテキ</t>
    </rPh>
    <rPh sb="50" eb="52">
      <t>シンキュウ</t>
    </rPh>
    <rPh sb="52" eb="55">
      <t>タイショウヒョウ</t>
    </rPh>
    <rPh sb="56" eb="57">
      <t>シタガ</t>
    </rPh>
    <rPh sb="60" eb="62">
      <t>ヘンカン</t>
    </rPh>
    <rPh sb="65" eb="66">
      <t>カク</t>
    </rPh>
    <rPh sb="66" eb="68">
      <t>シンサ</t>
    </rPh>
    <rPh sb="68" eb="70">
      <t>ダンカイ</t>
    </rPh>
    <rPh sb="72" eb="74">
      <t>シンサ</t>
    </rPh>
    <rPh sb="74" eb="76">
      <t>ケッカ</t>
    </rPh>
    <rPh sb="77" eb="79">
      <t>シテキ</t>
    </rPh>
    <rPh sb="79" eb="81">
      <t>ジコウ</t>
    </rPh>
    <rPh sb="87" eb="89">
      <t>ゼンカイ</t>
    </rPh>
    <rPh sb="89" eb="91">
      <t>シンキ</t>
    </rPh>
    <rPh sb="92" eb="94">
      <t>ケイゾク</t>
    </rPh>
    <rPh sb="94" eb="96">
      <t>シンサ</t>
    </rPh>
    <rPh sb="96" eb="98">
      <t>ハンテイ</t>
    </rPh>
    <rPh sb="99" eb="100">
      <t>ラン</t>
    </rPh>
    <rPh sb="100" eb="101">
      <t>オヨ</t>
    </rPh>
    <rPh sb="103" eb="105">
      <t>チュウカン</t>
    </rPh>
    <rPh sb="105" eb="107">
      <t>シンサ</t>
    </rPh>
    <rPh sb="108" eb="110">
      <t>ハンテイ</t>
    </rPh>
    <rPh sb="111" eb="112">
      <t>ラン</t>
    </rPh>
    <rPh sb="113" eb="115">
      <t>ヒョウジ</t>
    </rPh>
    <rPh sb="122" eb="124">
      <t>キニュウ</t>
    </rPh>
    <rPh sb="125" eb="126">
      <t>サイ</t>
    </rPh>
    <rPh sb="127" eb="129">
      <t>キジュン</t>
    </rPh>
    <rPh sb="130" eb="132">
      <t>シンキュウ</t>
    </rPh>
    <rPh sb="133" eb="135">
      <t>ソウイ</t>
    </rPh>
    <rPh sb="140" eb="142">
      <t>コウモク</t>
    </rPh>
    <rPh sb="143" eb="145">
      <t>ヘンカン</t>
    </rPh>
    <rPh sb="146" eb="148">
      <t>コウリョ</t>
    </rPh>
    <rPh sb="150" eb="152">
      <t>ヒツヨウシンサシンサコウモクハンテイコウモクキニュウ</t>
    </rPh>
    <phoneticPr fontId="2"/>
  </si>
  <si>
    <r>
      <t>*</t>
    </r>
    <r>
      <rPr>
        <sz val="10"/>
        <color indexed="10"/>
        <rFont val="Arial"/>
        <family val="2"/>
      </rPr>
      <t xml:space="preserve"> </t>
    </r>
    <r>
      <rPr>
        <sz val="10"/>
        <rFont val="Arial"/>
        <family val="2"/>
      </rPr>
      <t xml:space="preserve">Data is referred among worksheets so please do not delete worksheets even if you don't use them directly.    </t>
    </r>
    <phoneticPr fontId="2"/>
  </si>
  <si>
    <t>Affiliation</t>
  </si>
  <si>
    <t>Field of Accreditation</t>
  </si>
  <si>
    <t>Person in Charge of</t>
  </si>
  <si>
    <t>Written Opposition, Improvement Report and its Measure</t>
  </si>
  <si>
    <t>Proposal for Accredited/ Not Accredited</t>
  </si>
  <si>
    <t>Person in Charge of:</t>
  </si>
  <si>
    <t>N/A</t>
    <phoneticPr fontId="2"/>
  </si>
  <si>
    <t>Accreditation Criteria_NEW: Engineering Bachelor/Master</t>
    <phoneticPr fontId="2"/>
  </si>
  <si>
    <t>Accreditation Criteria_NEW/OLD: IT-computing-related Bachelor</t>
    <phoneticPr fontId="2"/>
  </si>
  <si>
    <t>Accreditation Criteria_NEW: Architectural Education Bachelor/Master</t>
    <phoneticPr fontId="2"/>
  </si>
  <si>
    <t>Field for Mechanical Engineering</t>
    <phoneticPr fontId="2"/>
  </si>
  <si>
    <t>Field for Materials and Metallurgical Engineering</t>
    <phoneticPr fontId="2"/>
  </si>
  <si>
    <t>Field for Resources and Geological Engineering</t>
    <phoneticPr fontId="2"/>
  </si>
  <si>
    <t>Field for Communication, Computer, Software, and similarly named Engineering</t>
    <phoneticPr fontId="2"/>
  </si>
  <si>
    <t>Field for Electrical, Electronic and similarly named Engineering</t>
    <phoneticPr fontId="2"/>
  </si>
  <si>
    <t>Field for Civil Engineering</t>
    <phoneticPr fontId="2"/>
  </si>
  <si>
    <t>Field for Agricultural Engineering</t>
    <phoneticPr fontId="2"/>
  </si>
  <si>
    <t>Field for Multi- and/or Trans-disciplinary Engineering, and New-disciplinary Engineering</t>
    <phoneticPr fontId="2"/>
  </si>
  <si>
    <t>Field for Architecture and Building Engineering</t>
    <phoneticPr fontId="2"/>
  </si>
  <si>
    <t>Field for Engineering Physics and Applied Physics</t>
    <phoneticPr fontId="2"/>
  </si>
  <si>
    <t>Field for Industrial Engineering and Management</t>
    <phoneticPr fontId="2"/>
  </si>
  <si>
    <t>Field for Agricultural Science and Engineering</t>
    <phoneticPr fontId="2"/>
  </si>
  <si>
    <t>Field for Forest Engineering</t>
    <phoneticPr fontId="2"/>
  </si>
  <si>
    <t>Field for Environmental Engineering</t>
    <phoneticPr fontId="2"/>
  </si>
  <si>
    <t>Field for Biochemical, Biological and Biophysical Engineering</t>
    <phoneticPr fontId="2"/>
  </si>
  <si>
    <t>Field for Computer Science</t>
    <phoneticPr fontId="2"/>
  </si>
  <si>
    <t>Field for Information Systems</t>
    <phoneticPr fontId="2"/>
  </si>
  <si>
    <t>Field for Information Technology</t>
    <phoneticPr fontId="2"/>
  </si>
  <si>
    <t>Field for Computing General</t>
    <phoneticPr fontId="2"/>
  </si>
  <si>
    <t>Field for Architectural Design and Building Engineering</t>
    <phoneticPr fontId="2"/>
  </si>
  <si>
    <r>
      <rPr>
        <sz val="11"/>
        <rFont val="Osaka"/>
        <family val="3"/>
        <charset val="128"/>
      </rPr>
      <t>　</t>
    </r>
    <phoneticPr fontId="2"/>
  </si>
  <si>
    <t>Field of Specialization</t>
    <phoneticPr fontId="2"/>
  </si>
  <si>
    <t>*"Criteria Guide" shall be displayed at the cell of corresponding Review Items.</t>
    <phoneticPr fontId="2"/>
  </si>
  <si>
    <t>* "Criteria Guide" shall be displayed at the cell of corresponding Review Items.</t>
    <phoneticPr fontId="2"/>
  </si>
  <si>
    <r>
      <rPr>
        <sz val="10"/>
        <color rgb="FFFF0000"/>
        <rFont val="Arial"/>
        <family val="2"/>
      </rPr>
      <t>*</t>
    </r>
    <r>
      <rPr>
        <sz val="10"/>
        <rFont val="Arial"/>
        <family val="2"/>
      </rPr>
      <t xml:space="preserve"> "Criteria Guide" shall be displayed at the cell of corresponding Review Items.</t>
    </r>
    <phoneticPr fontId="2"/>
  </si>
  <si>
    <t>Interim (Accreditation Criteria 2012-)</t>
    <phoneticPr fontId="2"/>
  </si>
  <si>
    <t>New (Accreditation Criteria 2012-)</t>
    <phoneticPr fontId="2"/>
  </si>
  <si>
    <t>By Changes (Accreditation Criteria 2012-)</t>
    <phoneticPr fontId="2"/>
  </si>
  <si>
    <t>Person in Charge of</t>
    <phoneticPr fontId="2"/>
  </si>
  <si>
    <r>
      <t>II</t>
    </r>
    <r>
      <rPr>
        <sz val="12"/>
        <rFont val="ＭＳ Ｐゴシック"/>
        <family val="3"/>
        <charset val="128"/>
      </rPr>
      <t>．</t>
    </r>
    <phoneticPr fontId="2"/>
  </si>
  <si>
    <t>III.</t>
    <phoneticPr fontId="2"/>
  </si>
  <si>
    <r>
      <t>VI</t>
    </r>
    <r>
      <rPr>
        <sz val="14"/>
        <rFont val="ＭＳ Ｐゴシック"/>
        <family val="3"/>
        <charset val="128"/>
      </rPr>
      <t>．</t>
    </r>
    <r>
      <rPr>
        <sz val="14"/>
        <rFont val="Arial"/>
        <family val="2"/>
      </rPr>
      <t>Complehesive
     Evaluation</t>
    </r>
    <phoneticPr fontId="2"/>
  </si>
  <si>
    <t>VI. Comprehensive
      Evaluation</t>
    <phoneticPr fontId="2"/>
  </si>
  <si>
    <r>
      <t>VI</t>
    </r>
    <r>
      <rPr>
        <sz val="16"/>
        <rFont val="ＭＳ Ｐゴシック"/>
        <family val="3"/>
        <charset val="128"/>
      </rPr>
      <t>．</t>
    </r>
    <r>
      <rPr>
        <sz val="16"/>
        <rFont val="Arial"/>
        <family val="2"/>
      </rPr>
      <t>Judgment of Accreditation</t>
    </r>
    <phoneticPr fontId="2"/>
  </si>
  <si>
    <t>III.</t>
    <phoneticPr fontId="2"/>
  </si>
  <si>
    <t>III.</t>
    <phoneticPr fontId="2"/>
  </si>
  <si>
    <t>The program shall implement education as described in the syllabus.</t>
    <phoneticPr fontId="2"/>
  </si>
  <si>
    <t>Field for Chemical and Chemistry-Related Engineering</t>
    <phoneticPr fontId="2"/>
  </si>
  <si>
    <t xml:space="preserve">Field for Chemical and Chemistry-Related Engineering </t>
    <phoneticPr fontId="21"/>
  </si>
  <si>
    <t>Date of Submission/ Receipt of the Reports</t>
    <phoneticPr fontId="2"/>
  </si>
  <si>
    <t>Person in charge of JABEE Matter</t>
    <phoneticPr fontId="2"/>
  </si>
  <si>
    <t>Person in charge of the Program</t>
    <phoneticPr fontId="2"/>
  </si>
  <si>
    <t>Person in charge of the Program</t>
    <phoneticPr fontId="2"/>
  </si>
  <si>
    <t>* Validation is made with version after Microsoft Excel 2002. Unprotect sheet if dysfunction occurs by Excel 2000 or so on.</t>
    <phoneticPr fontId="2"/>
  </si>
  <si>
    <t>- No password is set.</t>
    <phoneticPr fontId="2"/>
  </si>
  <si>
    <r>
      <t xml:space="preserve"> </t>
    </r>
    <r>
      <rPr>
        <b/>
        <sz val="12"/>
        <rFont val="Arial"/>
        <family val="2"/>
      </rPr>
      <t>·</t>
    </r>
    <r>
      <rPr>
        <sz val="10"/>
        <rFont val="Arial"/>
        <family val="2"/>
      </rPr>
      <t xml:space="preserve">  Counterpart of JABEE Matter from HEI: Name of the person in charge of JABEE matter, 
 </t>
    </r>
    <r>
      <rPr>
        <sz val="10"/>
        <rFont val="ＭＳ Ｐゴシック"/>
        <family val="3"/>
        <charset val="128"/>
      </rPr>
      <t>　</t>
    </r>
    <r>
      <rPr>
        <sz val="10"/>
        <rFont val="Arial"/>
        <family val="2"/>
      </rPr>
      <t xml:space="preserve"> Name of person in charge of the program.</t>
    </r>
    <phoneticPr fontId="2"/>
  </si>
  <si>
    <r>
      <t xml:space="preserve"> </t>
    </r>
    <r>
      <rPr>
        <b/>
        <sz val="12"/>
        <rFont val="Arial"/>
        <family val="2"/>
      </rPr>
      <t xml:space="preserve">· </t>
    </r>
    <r>
      <rPr>
        <sz val="10"/>
        <rFont val="Arial"/>
        <family val="2"/>
      </rPr>
      <t xml:space="preserve">  Fill in each cell colored in yellow.</t>
    </r>
    <phoneticPr fontId="2"/>
  </si>
  <si>
    <r>
      <rPr>
        <b/>
        <sz val="12"/>
        <rFont val="Arial"/>
        <family val="2"/>
      </rPr>
      <t xml:space="preserve"> ·</t>
    </r>
    <r>
      <rPr>
        <sz val="10"/>
        <rFont val="Arial"/>
        <family val="2"/>
      </rPr>
      <t xml:space="preserve">  Select applicable cell and change the setting to "No Color". Color in cell will be unnecessary at the time of printing out the worksheet.</t>
    </r>
    <phoneticPr fontId="2"/>
  </si>
  <si>
    <r>
      <t xml:space="preserve"> </t>
    </r>
    <r>
      <rPr>
        <b/>
        <sz val="12"/>
        <rFont val="Arial"/>
        <family val="2"/>
      </rPr>
      <t>·</t>
    </r>
    <r>
      <rPr>
        <sz val="10"/>
        <rFont val="Arial"/>
        <family val="2"/>
      </rPr>
      <t xml:space="preserve">  Caution: when copying or pasting</t>
    </r>
    <phoneticPr fontId="2"/>
  </si>
  <si>
    <r>
      <t xml:space="preserve"> </t>
    </r>
    <r>
      <rPr>
        <b/>
        <sz val="12"/>
        <rFont val="Arial"/>
        <family val="2"/>
      </rPr>
      <t>·</t>
    </r>
    <r>
      <rPr>
        <sz val="10"/>
        <rFont val="Arial"/>
        <family val="2"/>
      </rPr>
      <t xml:space="preserve"> Number of letter in each cell shall not be more than 512, including space. Use Alt+Enter, if starting a new line within same cell.</t>
    </r>
    <phoneticPr fontId="2"/>
  </si>
  <si>
    <r>
      <t xml:space="preserve"> </t>
    </r>
    <r>
      <rPr>
        <b/>
        <sz val="12"/>
        <rFont val="Arial"/>
        <family val="2"/>
      </rPr>
      <t>·</t>
    </r>
    <r>
      <rPr>
        <sz val="10"/>
        <rFont val="Arial"/>
        <family val="2"/>
      </rPr>
      <t xml:space="preserve"> Worksheet is under the protection of avoiding change in unnecessary parts. However, depending on some Excel version or Types of OS,  protection will incur dysfunction. Worksheet will be editable if you "Unprotect Sheet" or select "Tool, protect and unprotect sheet".</t>
    </r>
    <r>
      <rPr>
        <sz val="10"/>
        <rFont val="ＭＳ Ｐゴシック"/>
        <family val="3"/>
        <charset val="128"/>
      </rPr>
      <t xml:space="preserve">　
</t>
    </r>
    <r>
      <rPr>
        <sz val="10"/>
        <rFont val="Arial"/>
        <family val="2"/>
      </rPr>
      <t xml:space="preserve">  Note that description is simplified by utilizing function so even if unprotect sheet, do not overwrite cell includes function.</t>
    </r>
    <phoneticPr fontId="2"/>
  </si>
  <si>
    <r>
      <rPr>
        <b/>
        <sz val="14"/>
        <rFont val="Arial"/>
        <family val="2"/>
      </rPr>
      <t xml:space="preserve">¤ </t>
    </r>
    <r>
      <rPr>
        <sz val="11"/>
        <rFont val="Arial"/>
        <family val="2"/>
      </rPr>
      <t>Common Point</t>
    </r>
    <phoneticPr fontId="2"/>
  </si>
  <si>
    <r>
      <rPr>
        <b/>
        <sz val="14"/>
        <rFont val="Arial"/>
        <family val="2"/>
      </rPr>
      <t xml:space="preserve">¤ </t>
    </r>
    <r>
      <rPr>
        <sz val="10"/>
        <rFont val="Arial"/>
        <family val="2"/>
      </rPr>
      <t>Common Point</t>
    </r>
    <phoneticPr fontId="2"/>
  </si>
  <si>
    <r>
      <rPr>
        <b/>
        <sz val="14"/>
        <rFont val="Arial"/>
        <family val="2"/>
      </rPr>
      <t xml:space="preserve">¤ </t>
    </r>
    <r>
      <rPr>
        <sz val="11"/>
        <rFont val="Arial"/>
        <family val="2"/>
      </rPr>
      <t>Title Worksheet (1 to 5)</t>
    </r>
    <phoneticPr fontId="2"/>
  </si>
  <si>
    <t>1(1)</t>
    <phoneticPr fontId="2"/>
  </si>
  <si>
    <t>1(2)</t>
    <phoneticPr fontId="2"/>
  </si>
  <si>
    <t>Person in charge of JABEE from HEI</t>
    <phoneticPr fontId="2"/>
  </si>
  <si>
    <t>Year of Implementation</t>
  </si>
  <si>
    <t>Types of Evaluation</t>
    <phoneticPr fontId="2"/>
  </si>
  <si>
    <t>Year of implementation, if previous Evaluation applies Interim Evaluation</t>
    <phoneticPr fontId="2"/>
  </si>
  <si>
    <t>Evaluation Team Dispatching Organization</t>
  </si>
  <si>
    <t>Evaluation Team Dispatching Organization</t>
    <phoneticPr fontId="2"/>
  </si>
  <si>
    <t>Formation of Evaluation Team</t>
    <phoneticPr fontId="2"/>
  </si>
  <si>
    <t>Date of On-site Evaluation</t>
  </si>
  <si>
    <t>Date of On-site Evaluation</t>
    <phoneticPr fontId="2"/>
  </si>
  <si>
    <t>Submission Date of "PRR(Exit Meeting at On-site Evaluation) "</t>
    <phoneticPr fontId="2"/>
  </si>
  <si>
    <t>Submission Date of "1st Evaluation Report"</t>
    <phoneticPr fontId="2"/>
  </si>
  <si>
    <t>Submission Date of "2nd Evaluation Report"</t>
    <phoneticPr fontId="2"/>
  </si>
  <si>
    <t>Submission Date of Evaluation Report by Field</t>
    <phoneticPr fontId="2"/>
  </si>
  <si>
    <t>Submission Date of "Final Evaluation Report"</t>
    <phoneticPr fontId="2"/>
  </si>
  <si>
    <t>Fill in timeline of behavioral record and item to be considered. (Following is reference based on the "Evaluation Guide")</t>
    <phoneticPr fontId="2"/>
  </si>
  <si>
    <t>Evaluation Team Behavioral Record</t>
  </si>
  <si>
    <t>Prior to On-site Evaluation</t>
  </si>
  <si>
    <t>First contact to the Evaluation Team  Members (Confirmation of way of later on contact)</t>
  </si>
  <si>
    <t>Determination of On-site Evaluation</t>
  </si>
  <si>
    <t>Notification of On-site Evaluation (to Program Operating Organization, Evaluation Team Members,  Evaluation Team Dispatching Organization)</t>
  </si>
  <si>
    <t>Confirmation of Receipt of Self-review Report (All Evaluation Team Members)</t>
  </si>
  <si>
    <t>Confirmation of Arrangement (e.g. accommodation, meeting room) at the time of On-site Evaluation</t>
  </si>
  <si>
    <t>Confirmation of Receipt of PRR (Prior to On-site Evaluation) from all Evaluation Team Members</t>
  </si>
  <si>
    <t>Inquiry to the Program Operating Organization and Request of Preparation for Support Documents
based on the PRR (Prior to On-site Evaluation)</t>
  </si>
  <si>
    <t>Determination of detailed Schedule of On-site Evaluation</t>
  </si>
  <si>
    <t>Confirmation of the way to contact among Evaluation Team Members</t>
  </si>
  <si>
    <t>At the time of On-site Evaluation</t>
  </si>
  <si>
    <t xml:space="preserve">Fill in timeline of behavioral record and Evaluation Item for each day of On-site 
Evaluation including day before the On-site Evaluation. </t>
  </si>
  <si>
    <t>After On-site Evaluation</t>
  </si>
  <si>
    <t>Fill in timeline of behavioral record and item to be considered for preparation of Draft of
1st &amp; 2nd Evaluation Report. (Following is reference based on "Evaluation Guide")</t>
  </si>
  <si>
    <t>Forwarding Additional Explanation to the Evaluation Team Members</t>
  </si>
  <si>
    <t>Hearing of the comments to Additional Explanation from the Evaluation Team Members</t>
  </si>
  <si>
    <t>Preparation and Submission of the 1st Evaluation Report</t>
  </si>
  <si>
    <t>Forwarding Written Opposition and/or Improvement Report to the Evaluation Team Members</t>
  </si>
  <si>
    <t>Hearing of the comments to Written Opposition and/or Improvement Report from the Evaluation Team Members</t>
  </si>
  <si>
    <t>Preparation and Submission of the 2nd Evaluation Report.</t>
  </si>
  <si>
    <t>(Exit Meeting at On-site Evaluation）*</t>
  </si>
  <si>
    <t>Confirmation result of equivalency of graduates one year prior to the Evaluation
(Fill in only if this is New Evaluation or the Program Operating Organization preferred to be accredited one year prior to the Evaluation)</t>
  </si>
  <si>
    <t>1. Item to  be considered for application of accreditation 7(b): "The Learning Outcomes, and Curriculum applied for and the Facility offered to the graduates prior to the Evaluation and prospected graduates of year of Evaluation are identical"</t>
  </si>
  <si>
    <t xml:space="preserve">(Confirmation Result by the Evaluation Team) </t>
  </si>
  <si>
    <t>Item to be considered for application of accreditation 7(c): the program completed by the graduates of the year prior to the Evaluation equally meets Accreditation Criteria applied for the program completed by the graduates of the year of Evaluation could be confirmed by the Evaluation"</t>
  </si>
  <si>
    <t>2.  All graduates of the year prior to the Evaluation have met the Learning Outcomes of the program.</t>
  </si>
  <si>
    <t>(Confirmation Result by the Evaluation Team)</t>
  </si>
  <si>
    <t>3. The Learning Outcomes of the program has been publicized and made well-known to the faculty and students at the time of admission of the graduates of the year prior to the Evaluation.</t>
  </si>
  <si>
    <t>(Comment of the Evaluation Team if there is X in the "Confirmation result of equivalency of the graduates one year prior to the Evaluation")</t>
  </si>
  <si>
    <t>* 　Hand in to the Program Operating Organization at Exit Meeting of On-site Evaluation. The Chair fill in the form.</t>
  </si>
  <si>
    <t xml:space="preserve">Communication of information acquired at the Evaluator Training Seminar to the Evaluation Team Members </t>
  </si>
  <si>
    <t>Evaluation Committee</t>
    <phoneticPr fontId="2"/>
  </si>
  <si>
    <t>Select name of the Evaluatiom Committee by Field</t>
    <phoneticPr fontId="2"/>
  </si>
  <si>
    <t>First Evaluation Report</t>
  </si>
  <si>
    <t>II．Record of Evaluation</t>
  </si>
  <si>
    <t>Formation of the Evaluation Team</t>
  </si>
  <si>
    <t>III．Observation from the Evaluation Team</t>
  </si>
  <si>
    <t>IV．Confirmation result of equivalency of graduates one year prior to the Evaluation</t>
  </si>
  <si>
    <t>Judgment of Interim Evaluation</t>
    <phoneticPr fontId="2"/>
  </si>
  <si>
    <t>1st Evaluation</t>
    <phoneticPr fontId="2"/>
  </si>
  <si>
    <t>Second Evaluation Report</t>
    <phoneticPr fontId="2"/>
  </si>
  <si>
    <r>
      <t>I</t>
    </r>
    <r>
      <rPr>
        <sz val="16"/>
        <rFont val="ＭＳ Ｐゴシック"/>
        <family val="3"/>
        <charset val="128"/>
      </rPr>
      <t>．</t>
    </r>
    <r>
      <rPr>
        <sz val="16"/>
        <rFont val="Arial"/>
        <family val="2"/>
      </rPr>
      <t>Recoard of Evaluation</t>
    </r>
    <phoneticPr fontId="2"/>
  </si>
  <si>
    <t>X  years 
 (Next,  XX  Evaluation)</t>
    <phoneticPr fontId="2"/>
  </si>
  <si>
    <t>Comment of the Evaluation Team if there is "X "for the "Confirmation result of equivalency of graduates one year prior to the Evaluation"</t>
    <phoneticPr fontId="2"/>
  </si>
  <si>
    <t>3. The Learning Outcomes of the program has been publicized and made well-known to the faculty and students at the time of admission of the graduates of the year prior to the Evaluation.</t>
    <phoneticPr fontId="2"/>
  </si>
  <si>
    <t>2.  All graduates of the year prior to the Evaluation have met the Learning Outcomes of the program.</t>
    <phoneticPr fontId="2"/>
  </si>
  <si>
    <t>1. Item to  be considered for application of accreditation 7(b): "The Learning Outcomes, and Curriculum applied for and the Facility offered to the graduates prior to the Evaluation and prospected graduates of year of Evaluation are identical"</t>
    <phoneticPr fontId="2"/>
  </si>
  <si>
    <t>Item to be considered for application of accreditation 7(c): the program completed by the graduates of the year prior to the Evaluation equally meets Accreditation Criteria applied for the program completed by the graduates of the year of Evaluation could be confirmed by the Evaluation"</t>
    <phoneticPr fontId="2"/>
  </si>
  <si>
    <r>
      <t>V</t>
    </r>
    <r>
      <rPr>
        <sz val="16"/>
        <rFont val="ＭＳ Ｐゴシック"/>
        <family val="3"/>
        <charset val="128"/>
      </rPr>
      <t>．</t>
    </r>
    <r>
      <rPr>
        <sz val="16"/>
        <rFont val="Arial"/>
        <family val="2"/>
      </rPr>
      <t>Confirmation result of equivalency of graduates one year prior to the Evaluation</t>
    </r>
    <phoneticPr fontId="2"/>
  </si>
  <si>
    <t>Formation of the Evaluation Team</t>
    <phoneticPr fontId="2"/>
  </si>
  <si>
    <r>
      <t>II</t>
    </r>
    <r>
      <rPr>
        <sz val="16"/>
        <rFont val="ＭＳ Ｐゴシック"/>
        <family val="3"/>
        <charset val="128"/>
      </rPr>
      <t>．</t>
    </r>
    <r>
      <rPr>
        <sz val="16"/>
        <rFont val="Arial"/>
        <family val="2"/>
      </rPr>
      <t>Measures taken by the HEIs for the 1st Evaluation Report</t>
    </r>
    <phoneticPr fontId="2"/>
  </si>
  <si>
    <r>
      <t>IV</t>
    </r>
    <r>
      <rPr>
        <sz val="16"/>
        <rFont val="ＭＳ Ｐゴシック"/>
        <family val="3"/>
        <charset val="128"/>
      </rPr>
      <t>．</t>
    </r>
    <r>
      <rPr>
        <sz val="16"/>
        <rFont val="Arial"/>
        <family val="2"/>
      </rPr>
      <t>Observation from the Evaluation Team</t>
    </r>
    <phoneticPr fontId="2"/>
  </si>
  <si>
    <t>1st Evaluation Report</t>
    <phoneticPr fontId="2"/>
  </si>
  <si>
    <t>Evaluation Team Dispatching Organization</t>
    <phoneticPr fontId="2"/>
  </si>
  <si>
    <t>2nd Evaluation Report</t>
    <phoneticPr fontId="2"/>
  </si>
  <si>
    <t xml:space="preserve">(Confirmation Result by the Evaluation Team) </t>
    <phoneticPr fontId="2"/>
  </si>
  <si>
    <t xml:space="preserve">(Confirmation Result by the Evaluation Team) </t>
    <phoneticPr fontId="2"/>
  </si>
  <si>
    <t xml:space="preserve">(Confirmation Result by the Evaluation Team) </t>
    <phoneticPr fontId="2"/>
  </si>
  <si>
    <t>Evaluation Report by Field</t>
    <phoneticPr fontId="2"/>
  </si>
  <si>
    <r>
      <t>I</t>
    </r>
    <r>
      <rPr>
        <sz val="16"/>
        <rFont val="ＭＳ Ｐゴシック"/>
        <family val="3"/>
        <charset val="128"/>
      </rPr>
      <t>．</t>
    </r>
    <r>
      <rPr>
        <sz val="16"/>
        <rFont val="Arial"/>
        <family val="2"/>
      </rPr>
      <t>Record of Evaluation</t>
    </r>
    <phoneticPr fontId="2"/>
  </si>
  <si>
    <t>Formation of the Evaluation Report</t>
    <phoneticPr fontId="2"/>
  </si>
  <si>
    <t>1st Evaluation Report</t>
    <phoneticPr fontId="2"/>
  </si>
  <si>
    <t>2nd Evaluation Report</t>
    <phoneticPr fontId="2"/>
  </si>
  <si>
    <r>
      <t>II</t>
    </r>
    <r>
      <rPr>
        <sz val="16"/>
        <rFont val="ＭＳ Ｐゴシック"/>
        <family val="3"/>
        <charset val="128"/>
      </rPr>
      <t>．</t>
    </r>
    <r>
      <rPr>
        <sz val="16"/>
        <rFont val="Arial"/>
        <family val="2"/>
      </rPr>
      <t>Measures taken by the HEIs for the 1st Evaluation Report</t>
    </r>
    <phoneticPr fontId="2"/>
  </si>
  <si>
    <r>
      <t>IV</t>
    </r>
    <r>
      <rPr>
        <sz val="16"/>
        <rFont val="ＭＳ Ｐゴシック"/>
        <family val="3"/>
        <charset val="128"/>
      </rPr>
      <t>．</t>
    </r>
    <r>
      <rPr>
        <sz val="16"/>
        <rFont val="Arial"/>
        <family val="2"/>
      </rPr>
      <t>Observation from the Evaluation Team</t>
    </r>
    <phoneticPr fontId="2"/>
  </si>
  <si>
    <r>
      <t xml:space="preserve">V.  Confirmation result of equivalency of graduates one year prior to the Evaluation and Evaluation Result of Evaluation Committee by Field
</t>
    </r>
    <r>
      <rPr>
        <sz val="16"/>
        <rFont val="ＭＳ Ｐゴシック"/>
        <family val="3"/>
        <charset val="128"/>
      </rPr>
      <t>　　</t>
    </r>
    <r>
      <rPr>
        <sz val="16"/>
        <rFont val="Arial"/>
        <family val="2"/>
      </rPr>
      <t xml:space="preserve"> </t>
    </r>
    <phoneticPr fontId="2"/>
  </si>
  <si>
    <t>Item to be considered for application of accreditation 7(c): the program completed by the graduates of the year prior to the Evaluation equally meets Accreditation Criteria applied for the program completed by the graduates of the year of Evaluation could be confirmed by the Evaluation"</t>
    <phoneticPr fontId="2"/>
  </si>
  <si>
    <t>(Evaluation Result of the Evaluation Committee by  Field to the "Confirmation result of equivalency of graduates one year prior to the Evaluation")</t>
    <phoneticPr fontId="2"/>
  </si>
  <si>
    <t>Attachment: Evaluation and Coordination at the Committee</t>
    <phoneticPr fontId="2"/>
  </si>
  <si>
    <t>Evaluation and Coordination at the Evaluation Committee by Field</t>
    <phoneticPr fontId="2"/>
  </si>
  <si>
    <t>Final Evaluation Report</t>
    <phoneticPr fontId="2"/>
  </si>
  <si>
    <t>Evaluation &amp; Accreditation Coordination Committee</t>
    <phoneticPr fontId="2"/>
  </si>
  <si>
    <r>
      <t>I</t>
    </r>
    <r>
      <rPr>
        <sz val="14"/>
        <rFont val="ＭＳ Ｐゴシック"/>
        <family val="3"/>
        <charset val="128"/>
      </rPr>
      <t>．</t>
    </r>
    <r>
      <rPr>
        <sz val="14"/>
        <rFont val="Arial"/>
        <family val="2"/>
      </rPr>
      <t>Record of Evaluation</t>
    </r>
    <phoneticPr fontId="2"/>
  </si>
  <si>
    <t>Formation of the Evaluation Report</t>
    <phoneticPr fontId="2"/>
  </si>
  <si>
    <t>1st Evaluation Report</t>
    <phoneticPr fontId="2"/>
  </si>
  <si>
    <t>Evaluation Committee by Field</t>
    <phoneticPr fontId="2"/>
  </si>
  <si>
    <t>Evaluation &amp; Accreditation Coordination Committee</t>
    <phoneticPr fontId="2"/>
  </si>
  <si>
    <r>
      <t>IV</t>
    </r>
    <r>
      <rPr>
        <sz val="16"/>
        <rFont val="ＭＳ Ｐゴシック"/>
        <family val="3"/>
        <charset val="128"/>
      </rPr>
      <t>．</t>
    </r>
    <r>
      <rPr>
        <sz val="16"/>
        <rFont val="Arial"/>
        <family val="2"/>
      </rPr>
      <t>Observation from the Evaluation Team</t>
    </r>
    <phoneticPr fontId="2"/>
  </si>
  <si>
    <t>Item to be considered for application of accreditation 7(c): the program completed by the graduates of the year prior to the Evaluation equally meets Accreditation Criteria applied for the program completed by the graduates of the year of Evaluation could be confirmed by the Evaluation"</t>
    <phoneticPr fontId="2"/>
  </si>
  <si>
    <t>2.  All graduates of the year prior to the Evaluation have met the Learning Outcomes of the program.</t>
    <phoneticPr fontId="2"/>
  </si>
  <si>
    <t>Evaluation result of the Evaluation &amp; Accreditation Coordination Committee to the "Confirmation result of equivalency of graduates one year prior to the Evaluation")</t>
    <phoneticPr fontId="2"/>
  </si>
  <si>
    <r>
      <rPr>
        <sz val="11"/>
        <rFont val="ＭＳ Ｐゴシック"/>
        <family val="3"/>
        <charset val="128"/>
      </rPr>
      <t>・</t>
    </r>
    <r>
      <rPr>
        <sz val="11"/>
        <rFont val="Arial"/>
        <family val="2"/>
      </rPr>
      <t xml:space="preserve">All review items judged as "W"under the Large Category of Review Item judged as "W"
</t>
    </r>
    <r>
      <rPr>
        <sz val="11"/>
        <rFont val="ＭＳ Ｐゴシック"/>
        <family val="3"/>
        <charset val="128"/>
      </rPr>
      <t>・</t>
    </r>
    <r>
      <rPr>
        <sz val="11"/>
        <rFont val="Arial"/>
        <family val="2"/>
      </rPr>
      <t>Associated items judged as "C": Items judged as C with parenthesis (Mentioned as "C" at Evaluation Result &amp; Remarks")</t>
    </r>
    <phoneticPr fontId="2"/>
  </si>
  <si>
    <t>Evaluation and Coordination at the Evaluation &amp; Accreditation Coordination Committee</t>
    <phoneticPr fontId="2"/>
  </si>
  <si>
    <t>Appendix.  Evaluation and Coordination at the Committees</t>
    <phoneticPr fontId="2"/>
  </si>
  <si>
    <t>Evaluation and Coordination at the Evaluation Committee by the Fields</t>
    <phoneticPr fontId="2"/>
  </si>
  <si>
    <t>Evaluation Item for Next Time
(Only for Interim Evaluation)</t>
    <phoneticPr fontId="2"/>
  </si>
  <si>
    <r>
      <t>V</t>
    </r>
    <r>
      <rPr>
        <sz val="16"/>
        <rFont val="ＭＳ Ｐゴシック"/>
        <family val="3"/>
        <charset val="128"/>
      </rPr>
      <t>．</t>
    </r>
    <r>
      <rPr>
        <sz val="16"/>
        <rFont val="Arial"/>
        <family val="2"/>
      </rPr>
      <t>Confirmation result of equivalency of graduates one year prior to the Evaluation, Evaluation Result of Evaluation Committee by Field and Evaluation &amp; Accreditation Coordination Committee</t>
    </r>
    <phoneticPr fontId="2"/>
  </si>
  <si>
    <t>Judgment of 
Interim Evaluation</t>
    <phoneticPr fontId="2"/>
  </si>
  <si>
    <t xml:space="preserve">Result </t>
    <phoneticPr fontId="2"/>
  </si>
  <si>
    <t>The program shall have a system to continuously improve its educational activities based on the self-review results. The activities for continuous improvement shall be implemented in accordance with the system.</t>
    <phoneticPr fontId="2"/>
  </si>
  <si>
    <t>The program shall have a system as for educational environment and for students’ learning, such as to help students better understand lectures, and to enhance students’ learning motivation, and to take account of the demands of the students on such support. The system shall be made well-known to the students, faculty and staff.</t>
    <phoneticPr fontId="2"/>
  </si>
  <si>
    <r>
      <t xml:space="preserve">Program Review Report / Evaluation Report
</t>
    </r>
    <r>
      <rPr>
        <sz val="12"/>
        <rFont val="Arial"/>
        <family val="2"/>
      </rPr>
      <t xml:space="preserve">
Applied Criteria: JABEE Common Criteria for Accreditation of 
                        Professional Education 2012-
Year Applied: 2014
Category of Accreditation: Engineering Education Programs at
                                       Bachelor Level</t>
    </r>
    <phoneticPr fontId="2"/>
  </si>
  <si>
    <t>"Basic Point" worksheet is to fill in the basic points related to Evaluation and Accreditation</t>
    <phoneticPr fontId="2"/>
  </si>
  <si>
    <t>Incomplete or missing form influences all PRR/  Evaluation Report so please be careful.</t>
    <phoneticPr fontId="2"/>
  </si>
  <si>
    <r>
      <t xml:space="preserve"> </t>
    </r>
    <r>
      <rPr>
        <b/>
        <sz val="12"/>
        <rFont val="Arial"/>
        <family val="2"/>
      </rPr>
      <t>·</t>
    </r>
    <r>
      <rPr>
        <sz val="10"/>
        <rFont val="Arial"/>
        <family val="2"/>
      </rPr>
      <t xml:space="preserve">  Program Information: fill in information regarding types of previous evaluation or educational institution.</t>
    </r>
    <phoneticPr fontId="2"/>
  </si>
  <si>
    <r>
      <rPr>
        <b/>
        <sz val="12"/>
        <rFont val="Arial"/>
        <family val="2"/>
      </rPr>
      <t xml:space="preserve"> ·</t>
    </r>
    <r>
      <rPr>
        <sz val="10"/>
        <rFont val="Arial"/>
        <family val="2"/>
      </rPr>
      <t xml:space="preserve">  Formation of Evaluation Team: Fill in the full name, affiliation, position and field of specialization</t>
    </r>
    <phoneticPr fontId="2"/>
  </si>
  <si>
    <r>
      <rPr>
        <b/>
        <sz val="12"/>
        <rFont val="Arial"/>
        <family val="2"/>
      </rPr>
      <t xml:space="preserve"> ·</t>
    </r>
    <r>
      <rPr>
        <sz val="10"/>
        <rFont val="Arial"/>
        <family val="2"/>
      </rPr>
      <t xml:space="preserve">  Date of Submission / Receipt of the Reports:  Chair of the Evaluation Team lists the name of whom
</t>
    </r>
    <r>
      <rPr>
        <sz val="10"/>
        <rFont val="ＭＳ Ｐゴシック"/>
        <family val="3"/>
        <charset val="128"/>
      </rPr>
      <t>　</t>
    </r>
    <r>
      <rPr>
        <sz val="10"/>
        <rFont val="Arial"/>
        <family val="2"/>
      </rPr>
      <t xml:space="preserve">  prepared and dates of submission and receipt of the reports until 2nd Evaluation Report.</t>
    </r>
    <phoneticPr fontId="2"/>
  </si>
  <si>
    <r>
      <t xml:space="preserve"> </t>
    </r>
    <r>
      <rPr>
        <b/>
        <sz val="12"/>
        <rFont val="Arial"/>
        <family val="2"/>
      </rPr>
      <t>·</t>
    </r>
    <r>
      <rPr>
        <sz val="10"/>
        <rFont val="Arial"/>
        <family val="2"/>
      </rPr>
      <t xml:space="preserve">  Worksheet of "Basic Point" is identical with "Basic Point" of the PRR (Prior to On-site Evaluation) 
</t>
    </r>
    <r>
      <rPr>
        <sz val="10"/>
        <rFont val="ＭＳ Ｐゴシック"/>
        <family val="3"/>
        <charset val="128"/>
      </rPr>
      <t>　</t>
    </r>
    <r>
      <rPr>
        <sz val="10"/>
        <rFont val="Arial"/>
        <family val="2"/>
      </rPr>
      <t xml:space="preserve"> therefore it is allowed to copy all contents of completed worksheet for utilization. 
</t>
    </r>
    <r>
      <rPr>
        <sz val="10"/>
        <rFont val="ＭＳ Ｐゴシック"/>
        <family val="3"/>
        <charset val="128"/>
      </rPr>
      <t>　</t>
    </r>
    <r>
      <rPr>
        <sz val="10"/>
        <rFont val="Arial"/>
        <family val="2"/>
      </rPr>
      <t xml:space="preserve"> In case of copying, copy shall be cell-basis not the entire Worksheet. Copying entire worksheet
</t>
    </r>
    <r>
      <rPr>
        <sz val="10"/>
        <rFont val="ＭＳ Ｐゴシック"/>
        <family val="3"/>
        <charset val="128"/>
      </rPr>
      <t>　</t>
    </r>
    <r>
      <rPr>
        <sz val="10"/>
        <rFont val="Arial"/>
        <family val="2"/>
      </rPr>
      <t xml:space="preserve"> causes error in function which refers data copied from.</t>
    </r>
    <phoneticPr fontId="2"/>
  </si>
  <si>
    <t>Please record behavior from formation of the Evaluation Team until submission of the 2nd Evaluation
Report in "Behavioral Record". Especially, please pay attention to take memo of Behavioral Record at the day of On-site Evaluation (brief record is enough but recording time is still required).
Behavioral Record is an independent worksheet so make sure to fill in.
Do not write any information which helps identifying individual, such as name.</t>
    <phoneticPr fontId="2"/>
  </si>
  <si>
    <t>Preparation Method of Evaluation Items and Result of Previous Evaluation</t>
    <phoneticPr fontId="2"/>
  </si>
  <si>
    <r>
      <rPr>
        <b/>
        <sz val="14"/>
        <rFont val="Arial"/>
        <family val="2"/>
      </rPr>
      <t>¤</t>
    </r>
    <r>
      <rPr>
        <sz val="14"/>
        <rFont val="Arial"/>
        <family val="2"/>
      </rPr>
      <t xml:space="preserve"> </t>
    </r>
    <r>
      <rPr>
        <sz val="10"/>
        <rFont val="Arial"/>
        <family val="2"/>
      </rPr>
      <t>Items correspond to the types of Evaluation this time</t>
    </r>
    <phoneticPr fontId="2"/>
  </si>
  <si>
    <r>
      <rPr>
        <b/>
        <sz val="12"/>
        <rFont val="Arial"/>
        <family val="2"/>
      </rPr>
      <t xml:space="preserve"> ·</t>
    </r>
    <r>
      <rPr>
        <sz val="10"/>
        <rFont val="Arial"/>
        <family val="2"/>
      </rPr>
      <t xml:space="preserve">  Note that items need to be filled in differs depending on types of Evaluation implemented this time.</t>
    </r>
    <phoneticPr fontId="2"/>
  </si>
  <si>
    <t>- If the Evaluation is New Evaluation: please leave all the items blank.</t>
    <phoneticPr fontId="2"/>
  </si>
  <si>
    <t xml:space="preserve">- Evaluation or exceptional case which doesn't apply any cases as explained above: Please consult with  
   JABEE Secretariat
</t>
    <phoneticPr fontId="2"/>
  </si>
  <si>
    <t>Preparation Method of Program Review Report
 ( Exit Meeting at On-site Evaluation)</t>
    <phoneticPr fontId="2"/>
  </si>
  <si>
    <t>PRR (Exit Meeting at On-site Evaluationn) and Evaluation Report are 
consisted of following worksheets.</t>
    <phoneticPr fontId="2"/>
  </si>
  <si>
    <r>
      <rPr>
        <b/>
        <sz val="14"/>
        <rFont val="Arial"/>
        <family val="2"/>
      </rPr>
      <t xml:space="preserve">¤ </t>
    </r>
    <r>
      <rPr>
        <sz val="11"/>
        <rFont val="Arial"/>
        <family val="2"/>
      </rPr>
      <t xml:space="preserve"> "Evaluation Result &amp; Remarks" Worksheet</t>
    </r>
    <phoneticPr fontId="2"/>
  </si>
  <si>
    <r>
      <rPr>
        <b/>
        <sz val="12"/>
        <rFont val="Arial"/>
        <family val="2"/>
      </rPr>
      <t xml:space="preserve"> ·</t>
    </r>
    <r>
      <rPr>
        <sz val="10"/>
        <rFont val="Arial"/>
        <family val="2"/>
      </rPr>
      <t xml:space="preserve">  Fill in corresponding PRR or evaluation result corresponds to Evaluation Report (Judgment,  basis and remarks) in the "Evaluation Result &amp; Remarks" worksheet.</t>
    </r>
    <phoneticPr fontId="2"/>
  </si>
  <si>
    <r>
      <rPr>
        <b/>
        <sz val="12"/>
        <rFont val="Arial"/>
        <family val="2"/>
      </rPr>
      <t xml:space="preserve"> ·</t>
    </r>
    <r>
      <rPr>
        <sz val="10"/>
        <rFont val="Arial"/>
        <family val="2"/>
      </rPr>
      <t xml:space="preserve">  it is useful to take copy of cell by following way and edit in case of diverting contents (cell colored in yellow) described in "Evaluation Result &amp; Remarks of 1 to 4" to "Evaluation Result &amp; Remarks of 2 to 5".</t>
    </r>
    <phoneticPr fontId="2"/>
  </si>
  <si>
    <r>
      <t xml:space="preserve">  </t>
    </r>
    <r>
      <rPr>
        <b/>
        <sz val="12"/>
        <rFont val="Arial"/>
        <family val="2"/>
      </rPr>
      <t xml:space="preserve">· </t>
    </r>
    <r>
      <rPr>
        <sz val="10"/>
        <rFont val="Arial"/>
        <family val="2"/>
      </rPr>
      <t xml:space="preserve">§2 "Evaluation Result &amp; Remarks" shall be inserted between §0,1 and §3 of Column A of Evaluation Report. Those are separate worksheets so please be careful. </t>
    </r>
    <phoneticPr fontId="2"/>
  </si>
  <si>
    <r>
      <t>-</t>
    </r>
    <r>
      <rPr>
        <sz val="10"/>
        <color indexed="10"/>
        <rFont val="Arial"/>
        <family val="2"/>
      </rPr>
      <t xml:space="preserve"> </t>
    </r>
    <r>
      <rPr>
        <b/>
        <sz val="10"/>
        <rFont val="Arial"/>
        <family val="2"/>
      </rPr>
      <t xml:space="preserve">Do not "unprotect sheet" </t>
    </r>
    <r>
      <rPr>
        <sz val="10"/>
        <rFont val="Arial"/>
        <family val="2"/>
      </rPr>
      <t xml:space="preserve">of worksheet  ("2. Evaluation Result &amp; Remarks" etc.),  copy to
-  Select range of cell in the Result, Basis and Remarks colored in yellow preferred to copy from in the
    ("2. Evaluation &amp; Remarks"etc.) worksheet, and press Ctrl+C or right click and "copy".
- Click cell in the worksheet prefer to copy to and press Ctrl+V or click right and paste. </t>
    </r>
    <rPh sb="92" eb="93">
      <t>ツギ</t>
    </rPh>
    <phoneticPr fontId="2"/>
  </si>
  <si>
    <r>
      <t>-</t>
    </r>
    <r>
      <rPr>
        <sz val="10"/>
        <color indexed="10"/>
        <rFont val="Arial"/>
        <family val="2"/>
      </rPr>
      <t xml:space="preserve"> </t>
    </r>
    <r>
      <rPr>
        <sz val="10"/>
        <rFont val="Arial"/>
        <family val="2"/>
      </rPr>
      <t>Description (C) will be added on column of judgment result at "3. Evaluation Result &amp; Remarks". Please change necessary items out of C into (C), if Copying judgment result from "2. Evaluation Result &amp; Remarks".
   Note: (C) indicates Evaluation Item judged as C, in case next evaluation to be Interim Evaluation</t>
    </r>
    <phoneticPr fontId="2"/>
  </si>
  <si>
    <r>
      <t>-  Basic Point
-  Behavioral Record
-  Evaluation Items and Result of Previous Evaluation
-  1.  PRR (at Exit Meeting) ---  Title of PRR (Exit Meeting at On-site Evaluation)
-</t>
    </r>
    <r>
      <rPr>
        <sz val="10"/>
        <color indexed="10"/>
        <rFont val="Arial"/>
        <family val="2"/>
      </rPr>
      <t xml:space="preserve">  </t>
    </r>
    <r>
      <rPr>
        <sz val="10"/>
        <rFont val="Arial"/>
        <family val="2"/>
      </rPr>
      <t>1. Evaluation &amp; Remarks--- Body parts of PRR (Exist Meeting at On-site Evaluation)
-  2. 1st Evaluation Report--- Title, I, II and IV of 1st Evaluation Report
-  2.  Evaluation Result &amp; Remarks--- II of 1st Evaluation Report
-  3. 2nd Evaluation Report--- Title, I, II, IV, V and VI of 2nd Evaluation Report
-  Evaluation Result &amp; Remarks of 3 to 5--- III of 2nd Evaluation Report to Final Evaluation Report
-  4. Evaluation Report by Field--- Title, I, II, IV, V, VI and Appendix of Evaluation Report by Field
-  5. Final Evaluation Report--- Title, I, II, IV, V, VI and Appendix of Final Evaluation Report</t>
    </r>
    <phoneticPr fontId="2"/>
  </si>
  <si>
    <t>X years 
(Next,  XX Evaluation)</t>
    <phoneticPr fontId="2"/>
  </si>
  <si>
    <t>Evaluation Committee by Field</t>
    <phoneticPr fontId="2"/>
  </si>
  <si>
    <t>Judgment of Interim Evaluation</t>
    <phoneticPr fontId="2"/>
  </si>
  <si>
    <t>2nd Evaluation</t>
    <phoneticPr fontId="2"/>
  </si>
  <si>
    <t>Evaluation by Field</t>
    <phoneticPr fontId="2"/>
  </si>
  <si>
    <t>Final Evaluation</t>
    <phoneticPr fontId="2"/>
  </si>
  <si>
    <t xml:space="preserve"> ·  Fill in the all past six-year result of New Evaluation, Continuous Evaluation and Evaluation Result of Interim Evaluation if most recent Evaluation applies for  the applicable program in the "Evaluation Items and Result of Previous Evaluationn". Please fully confirm if the information is filled in at the correct table corresponds to the applicable Accreditation Criteria. It is possible to simply copy and paste the previous Evaluation Result however, please fully verify accuracy of data copied from before doing so.</t>
  </si>
  <si>
    <t>-  If the Evaluation is Continuous Evaluation: Fill in the column of "previous judgment of  New or Continuous Evaluation ".  Additionally fill in the column of "judgment result of previous Interim Evaluation" if the previous evaluation applies Interim Evaluation. Please only fill in Evaluation Items and leave other items blank, if fill in result of evaluation result of previous Interim Evaluation. 
ᴥ</t>
  </si>
  <si>
    <t>- If the Evaluation is Interim Evaluation: Fill in the column of "previous judgment of New or Continuous Evaluation". Fill in (C) in the Evaluation Items judged as C for Interim Evaluation this time.</t>
  </si>
  <si>
    <t>Year of Implementation of Previous New Evaluation or Continuous Evaluation</t>
  </si>
  <si>
    <t>Judgment of Previous New or Continuous Evaluation</t>
  </si>
  <si>
    <t>Judgment of Interim Evaluation</t>
  </si>
  <si>
    <t>2nd Evaluation</t>
  </si>
  <si>
    <t>1st Evaluation</t>
  </si>
  <si>
    <t>Show Cause (Accreditation Criteria 2012-)</t>
    <phoneticPr fontId="2"/>
  </si>
  <si>
    <t>Continuous (Accreditation Criteria 2012-)</t>
    <phoneticPr fontId="2"/>
  </si>
  <si>
    <r>
      <rPr>
        <sz val="12"/>
        <rFont val="ＭＳ Ｐゴシック"/>
        <family val="3"/>
        <charset val="128"/>
      </rPr>
      <t>　</t>
    </r>
    <r>
      <rPr>
        <sz val="12"/>
        <rFont val="Arial"/>
        <family val="2"/>
      </rPr>
      <t>X years (Next:</t>
    </r>
    <r>
      <rPr>
        <sz val="12"/>
        <rFont val="ＭＳ Ｐゴシック"/>
        <family val="3"/>
        <charset val="128"/>
      </rPr>
      <t>　</t>
    </r>
    <r>
      <rPr>
        <sz val="12"/>
        <rFont val="Arial"/>
        <family val="2"/>
      </rPr>
      <t>XX      Evaluation)</t>
    </r>
    <phoneticPr fontId="2"/>
  </si>
  <si>
    <t>Applied Criteria: JABEE Common Criteria for Accreditation of Professional Education 2012-
Year Applied: 2016
Category of Accreditation: Engineering Education Programs at Bachelor Level</t>
    <phoneticPr fontId="2"/>
  </si>
  <si>
    <t>Applied Criteria: JABEE Common Criteria for Accreditation of Professional Education 2012-
Year Applied: 2016
Category of Accreditation: Engineering Education Programs at Bachelor Level</t>
    <phoneticPr fontId="2"/>
  </si>
  <si>
    <t>Applied Criteria: JABEE Common Criteria for Accreditation of Professional Education 2012-
Year Applied: 2016
Category of Accreditation: Engineering Education Programs at Bachelor Level</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</si>
</sst>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d&quot;日&quot;;@"/>
    <numFmt numFmtId="177" formatCode="yyyy/m/d\ h:mm;@"/>
    <numFmt numFmtId="178" formatCode="[$-409]dd\-mmm\-yy;@"/>
  </numFmts>
  <fonts count="61">
    <font>
      <sz val="12"/>
      <name val="Osaka"/>
      <family val="3"/>
      <charset val="128"/>
    </font>
    <font>
      <b/>
      <sz val="12"/>
      <name val="Osaka"/>
      <family val="3"/>
      <charset val="128"/>
    </font>
    <font>
      <sz val="6"/>
      <name val="Osaka"/>
      <family val="3"/>
      <charset val="128"/>
    </font>
    <font>
      <sz val="10"/>
      <name val="ＭＳ 明朝"/>
      <family val="1"/>
      <charset val="128"/>
    </font>
    <font>
      <u/>
      <sz val="12"/>
      <color indexed="12"/>
      <name val="Osaka"/>
      <family val="3"/>
      <charset val="128"/>
    </font>
    <font>
      <sz val="12"/>
      <name val="ＭＳ ゴシック"/>
      <family val="3"/>
      <charset val="128"/>
    </font>
    <font>
      <sz val="10"/>
      <name val="ＭＳ ゴシック"/>
      <family val="3"/>
      <charset val="128"/>
    </font>
    <font>
      <sz val="9"/>
      <name val="ＭＳ 明朝"/>
      <family val="1"/>
      <charset val="128"/>
    </font>
    <font>
      <sz val="9"/>
      <name val="ＭＳ 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11"/>
      <name val="ＭＳ Ｐゴシック"/>
      <family val="3"/>
      <charset val="128"/>
    </font>
    <font>
      <sz val="16"/>
      <name val="ＭＳ Ｐゴシック"/>
      <family val="3"/>
      <charset val="128"/>
    </font>
    <font>
      <sz val="9"/>
      <name val="ＭＳ Ｐゴシック"/>
      <family val="3"/>
      <charset val="128"/>
    </font>
    <font>
      <sz val="11"/>
      <name val="Osaka"/>
      <family val="3"/>
      <charset val="128"/>
    </font>
    <font>
      <sz val="12"/>
      <name val="Arial"/>
      <family val="2"/>
    </font>
    <font>
      <sz val="9"/>
      <color indexed="81"/>
      <name val="ＭＳ Ｐゴシック"/>
      <family val="3"/>
      <charset val="128"/>
    </font>
    <font>
      <sz val="6"/>
      <name val="ＭＳ ゴシック"/>
      <family val="3"/>
      <charset val="128"/>
    </font>
    <font>
      <sz val="12"/>
      <name val="ＭＳ 明朝"/>
      <family val="1"/>
      <charset val="128"/>
    </font>
    <font>
      <b/>
      <u/>
      <sz val="9"/>
      <name val="ＭＳ Ｐゴシック"/>
      <family val="3"/>
      <charset val="128"/>
    </font>
    <font>
      <sz val="6"/>
      <name val="ＭＳ Ｐゴシック"/>
      <family val="3"/>
      <charset val="128"/>
    </font>
    <font>
      <sz val="12"/>
      <color indexed="10"/>
      <name val="Osaka"/>
      <family val="3"/>
      <charset val="128"/>
    </font>
    <font>
      <b/>
      <sz val="12"/>
      <name val="ＭＳ ゴシック"/>
      <family val="3"/>
      <charset val="128"/>
    </font>
    <font>
      <b/>
      <sz val="10"/>
      <name val="ＭＳ ゴシック"/>
      <family val="3"/>
      <charset val="128"/>
    </font>
    <font>
      <sz val="9"/>
      <color indexed="23"/>
      <name val="ＭＳ 明朝"/>
      <family val="1"/>
      <charset val="128"/>
    </font>
    <font>
      <sz val="10"/>
      <color indexed="23"/>
      <name val="ＭＳ ゴシック"/>
      <family val="3"/>
      <charset val="128"/>
    </font>
    <font>
      <b/>
      <i/>
      <sz val="9"/>
      <name val="ＭＳ 明朝"/>
      <family val="1"/>
      <charset val="128"/>
    </font>
    <font>
      <sz val="9"/>
      <color indexed="23"/>
      <name val="ＭＳ ゴシック"/>
      <family val="3"/>
      <charset val="128"/>
    </font>
    <font>
      <b/>
      <sz val="9"/>
      <name val="ＭＳ Ｐゴシック"/>
      <family val="3"/>
      <charset val="128"/>
    </font>
    <font>
      <sz val="6"/>
      <name val="ＭＳ 明朝"/>
      <family val="1"/>
      <charset val="128"/>
    </font>
    <font>
      <sz val="11"/>
      <color theme="1"/>
      <name val="ＭＳ Ｐゴシック"/>
      <family val="3"/>
      <charset val="128"/>
      <scheme val="minor"/>
    </font>
    <font>
      <strike/>
      <sz val="10"/>
      <name val="ＭＳ Ｐゴシック"/>
      <family val="3"/>
      <charset val="128"/>
    </font>
    <font>
      <sz val="11"/>
      <name val="Arial"/>
      <family val="2"/>
    </font>
    <font>
      <sz val="12"/>
      <color indexed="9"/>
      <name val="Arial"/>
      <family val="2"/>
    </font>
    <font>
      <sz val="12"/>
      <color indexed="10"/>
      <name val="Arial"/>
      <family val="2"/>
    </font>
    <font>
      <sz val="12"/>
      <color indexed="12"/>
      <name val="Arial"/>
      <family val="2"/>
    </font>
    <font>
      <sz val="6"/>
      <name val="Arial"/>
      <family val="2"/>
    </font>
    <font>
      <sz val="10"/>
      <name val="Arial"/>
      <family val="2"/>
    </font>
    <font>
      <sz val="9"/>
      <name val="Arial"/>
      <family val="2"/>
    </font>
    <font>
      <sz val="9"/>
      <color indexed="81"/>
      <name val="Arial"/>
      <family val="2"/>
    </font>
    <font>
      <b/>
      <sz val="9"/>
      <color indexed="81"/>
      <name val="Arial"/>
      <family val="2"/>
    </font>
    <font>
      <sz val="14"/>
      <name val="Arial"/>
      <family val="2"/>
    </font>
    <font>
      <sz val="8"/>
      <name val="Arial"/>
      <family val="2"/>
    </font>
    <font>
      <sz val="28"/>
      <name val="Arial"/>
      <family val="2"/>
    </font>
    <font>
      <sz val="16"/>
      <name val="Arial"/>
      <family val="2"/>
    </font>
    <font>
      <b/>
      <sz val="12"/>
      <color indexed="10"/>
      <name val="Arial"/>
      <family val="2"/>
    </font>
    <font>
      <sz val="36"/>
      <name val="Arial"/>
      <family val="2"/>
    </font>
    <font>
      <sz val="20"/>
      <name val="Arial"/>
      <family val="2"/>
    </font>
    <font>
      <sz val="16"/>
      <color indexed="10"/>
      <name val="Arial"/>
      <family val="2"/>
    </font>
    <font>
      <sz val="10"/>
      <color indexed="10"/>
      <name val="Arial"/>
      <family val="2"/>
    </font>
    <font>
      <strike/>
      <sz val="10"/>
      <name val="Arial"/>
      <family val="2"/>
    </font>
    <font>
      <b/>
      <sz val="10"/>
      <name val="Arial"/>
      <family val="2"/>
    </font>
    <font>
      <sz val="8"/>
      <color indexed="81"/>
      <name val="Arial"/>
      <family val="2"/>
    </font>
    <font>
      <b/>
      <sz val="8"/>
      <color indexed="81"/>
      <name val="Arial"/>
      <family val="2"/>
    </font>
    <font>
      <sz val="10"/>
      <color rgb="FFFF0000"/>
      <name val="Arial"/>
      <family val="2"/>
    </font>
    <font>
      <sz val="24"/>
      <name val="Arial"/>
      <family val="2"/>
    </font>
    <font>
      <u/>
      <sz val="12"/>
      <color indexed="12"/>
      <name val="Arial"/>
      <family val="2"/>
    </font>
    <font>
      <sz val="18"/>
      <name val="Arial"/>
      <family val="2"/>
    </font>
    <font>
      <b/>
      <sz val="12"/>
      <name val="Arial"/>
      <family val="2"/>
    </font>
    <font>
      <b/>
      <sz val="14"/>
      <name val="Arial"/>
      <family val="2"/>
    </font>
  </fonts>
  <fills count="12">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6"/>
        <bgColor indexed="64"/>
      </patternFill>
    </fill>
    <fill>
      <patternFill patternType="lightGray"/>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theme="0"/>
        <bgColor indexed="64"/>
      </patternFill>
    </fill>
    <fill>
      <patternFill patternType="solid">
        <fgColor indexed="65"/>
        <bgColor indexed="64"/>
      </patternFill>
    </fill>
  </fills>
  <borders count="89">
    <border>
      <left/>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style="thin">
        <color indexed="64"/>
      </left>
      <right/>
      <top/>
      <bottom/>
      <diagonal/>
    </border>
    <border>
      <left/>
      <right style="medium">
        <color indexed="64"/>
      </right>
      <top/>
      <bottom/>
      <diagonal/>
    </border>
    <border>
      <left/>
      <right/>
      <top style="thin">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hair">
        <color indexed="64"/>
      </right>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hair">
        <color indexed="64"/>
      </top>
      <bottom style="medium">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31" fillId="0" borderId="0">
      <alignment vertical="center"/>
    </xf>
  </cellStyleXfs>
  <cellXfs count="694">
    <xf numFmtId="0" fontId="0" fillId="0" borderId="0" xfId="0"/>
    <xf numFmtId="0" fontId="9" fillId="0" borderId="0" xfId="0" applyFont="1"/>
    <xf numFmtId="0" fontId="9" fillId="0" borderId="0" xfId="0" applyFont="1" applyProtection="1"/>
    <xf numFmtId="0" fontId="9" fillId="0" borderId="0" xfId="0" applyFont="1" applyAlignment="1">
      <alignment vertical="top"/>
    </xf>
    <xf numFmtId="0" fontId="0" fillId="0" borderId="0" xfId="0" applyBorder="1" applyProtection="1"/>
    <xf numFmtId="0" fontId="0" fillId="0" borderId="0" xfId="0" applyProtection="1"/>
    <xf numFmtId="0" fontId="0" fillId="0" borderId="0" xfId="0" applyAlignment="1" applyProtection="1">
      <alignment vertical="top"/>
    </xf>
    <xf numFmtId="49" fontId="3" fillId="0" borderId="4" xfId="0" applyNumberFormat="1" applyFont="1" applyBorder="1" applyAlignment="1" applyProtection="1">
      <alignment horizontal="left" vertical="center"/>
    </xf>
    <xf numFmtId="0" fontId="7" fillId="0" borderId="7" xfId="0" applyFont="1" applyBorder="1" applyAlignment="1" applyProtection="1">
      <alignment vertical="center" wrapText="1"/>
    </xf>
    <xf numFmtId="0" fontId="16" fillId="3" borderId="9" xfId="0" applyFont="1" applyFill="1" applyBorder="1" applyAlignment="1" applyProtection="1">
      <alignment horizontal="center" vertical="center"/>
      <protection locked="0"/>
    </xf>
    <xf numFmtId="0" fontId="7" fillId="0" borderId="7" xfId="0" applyFont="1" applyBorder="1" applyAlignment="1" applyProtection="1">
      <alignment horizontal="left" vertical="center" wrapText="1"/>
    </xf>
    <xf numFmtId="0" fontId="3" fillId="0" borderId="10" xfId="0" applyFont="1" applyBorder="1" applyAlignment="1" applyProtection="1">
      <alignment horizontal="left" vertical="center"/>
    </xf>
    <xf numFmtId="0" fontId="7" fillId="0" borderId="11" xfId="0" applyFont="1" applyBorder="1" applyAlignment="1" applyProtection="1">
      <alignment horizontal="left" vertical="center" wrapText="1"/>
    </xf>
    <xf numFmtId="0" fontId="16" fillId="3" borderId="11" xfId="0" applyFont="1" applyFill="1" applyBorder="1" applyAlignment="1" applyProtection="1">
      <alignment horizontal="center" vertical="center"/>
      <protection locked="0"/>
    </xf>
    <xf numFmtId="0" fontId="16" fillId="3" borderId="12" xfId="0" applyFont="1" applyFill="1" applyBorder="1" applyAlignment="1" applyProtection="1">
      <alignment horizontal="center" vertical="center"/>
      <protection locked="0"/>
    </xf>
    <xf numFmtId="49" fontId="3" fillId="0" borderId="5" xfId="0" applyNumberFormat="1" applyFont="1" applyBorder="1" applyAlignment="1" applyProtection="1">
      <alignment horizontal="left" vertical="center"/>
    </xf>
    <xf numFmtId="0" fontId="7" fillId="0" borderId="13" xfId="0" applyFont="1" applyBorder="1" applyAlignment="1" applyProtection="1">
      <alignment vertical="center" wrapText="1"/>
    </xf>
    <xf numFmtId="0" fontId="16" fillId="3" borderId="13" xfId="0" applyFont="1" applyFill="1" applyBorder="1" applyAlignment="1" applyProtection="1">
      <alignment horizontal="center" vertical="center"/>
      <protection locked="0"/>
    </xf>
    <xf numFmtId="0" fontId="16" fillId="3" borderId="14" xfId="0" applyFont="1" applyFill="1" applyBorder="1" applyAlignment="1" applyProtection="1">
      <alignment horizontal="center" vertical="center"/>
      <protection locked="0"/>
    </xf>
    <xf numFmtId="0" fontId="6" fillId="1" borderId="13" xfId="0" applyFont="1" applyFill="1" applyBorder="1" applyAlignment="1" applyProtection="1">
      <alignment horizontal="left" vertical="center" wrapText="1"/>
    </xf>
    <xf numFmtId="0" fontId="0" fillId="5" borderId="13" xfId="0" applyFill="1" applyBorder="1" applyAlignment="1" applyProtection="1">
      <alignment horizontal="center" vertical="center"/>
    </xf>
    <xf numFmtId="0" fontId="0" fillId="5" borderId="14" xfId="0" applyFill="1" applyBorder="1" applyAlignment="1" applyProtection="1">
      <alignment horizontal="center" vertical="center"/>
    </xf>
    <xf numFmtId="0" fontId="6" fillId="5" borderId="2" xfId="0" applyFont="1" applyFill="1" applyBorder="1" applyAlignment="1" applyProtection="1">
      <alignment horizontal="center" vertical="center" wrapText="1"/>
    </xf>
    <xf numFmtId="0" fontId="6" fillId="5" borderId="3" xfId="0" applyFont="1" applyFill="1" applyBorder="1" applyAlignment="1" applyProtection="1">
      <alignment horizontal="center" vertical="center" wrapText="1"/>
    </xf>
    <xf numFmtId="49" fontId="3" fillId="0" borderId="15" xfId="0" applyNumberFormat="1" applyFont="1" applyBorder="1" applyAlignment="1" applyProtection="1">
      <alignment horizontal="left" vertical="center"/>
    </xf>
    <xf numFmtId="0" fontId="6" fillId="1" borderId="2" xfId="0" applyFont="1" applyFill="1" applyBorder="1" applyAlignment="1" applyProtection="1">
      <alignment horizontal="left" vertical="center" wrapText="1"/>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7" fillId="0" borderId="13" xfId="0" applyFont="1" applyBorder="1" applyAlignment="1" applyProtection="1">
      <alignment horizontal="left" vertical="center" wrapText="1"/>
    </xf>
    <xf numFmtId="0" fontId="7" fillId="0" borderId="16" xfId="0" applyFont="1" applyBorder="1" applyAlignment="1" applyProtection="1">
      <alignment horizontal="left" vertical="center" wrapText="1"/>
    </xf>
    <xf numFmtId="49" fontId="3" fillId="0" borderId="17" xfId="0" applyNumberFormat="1" applyFont="1" applyBorder="1" applyAlignment="1" applyProtection="1">
      <alignment horizontal="left" vertical="center"/>
    </xf>
    <xf numFmtId="0" fontId="7" fillId="0" borderId="18" xfId="0" applyFont="1" applyBorder="1" applyAlignment="1" applyProtection="1">
      <alignment horizontal="left" vertical="center" wrapText="1"/>
    </xf>
    <xf numFmtId="0" fontId="16" fillId="3" borderId="19" xfId="0" applyFont="1" applyFill="1" applyBorder="1" applyAlignment="1" applyProtection="1">
      <alignment horizontal="center" vertical="center"/>
      <protection locked="0"/>
    </xf>
    <xf numFmtId="49" fontId="3" fillId="0" borderId="20" xfId="0" applyNumberFormat="1" applyFont="1" applyBorder="1" applyAlignment="1" applyProtection="1">
      <alignment horizontal="left" vertical="center"/>
    </xf>
    <xf numFmtId="0" fontId="16" fillId="3" borderId="21" xfId="0" applyFont="1" applyFill="1" applyBorder="1" applyAlignment="1" applyProtection="1">
      <alignment horizontal="center" vertical="center"/>
      <protection locked="0"/>
    </xf>
    <xf numFmtId="0" fontId="15" fillId="0" borderId="0" xfId="0" applyFont="1" applyFill="1" applyBorder="1" applyAlignment="1">
      <alignment vertical="top" wrapText="1"/>
    </xf>
    <xf numFmtId="0" fontId="15" fillId="0" borderId="0" xfId="0" applyFont="1" applyFill="1" applyBorder="1" applyAlignment="1">
      <alignment vertical="center" wrapText="1"/>
    </xf>
    <xf numFmtId="0" fontId="7" fillId="0" borderId="2" xfId="0" applyFont="1" applyBorder="1" applyAlignment="1" applyProtection="1">
      <alignment horizontal="left" vertical="center" wrapText="1"/>
    </xf>
    <xf numFmtId="0" fontId="16" fillId="3" borderId="3" xfId="0" applyFont="1" applyFill="1" applyBorder="1" applyAlignment="1" applyProtection="1">
      <alignment horizontal="center" vertical="center"/>
      <protection locked="0"/>
    </xf>
    <xf numFmtId="49" fontId="3" fillId="0" borderId="7" xfId="0" applyNumberFormat="1" applyFont="1" applyFill="1" applyBorder="1" applyAlignment="1" applyProtection="1">
      <alignment horizontal="left" vertical="center"/>
    </xf>
    <xf numFmtId="49" fontId="7" fillId="0" borderId="7" xfId="0" applyNumberFormat="1" applyFont="1" applyFill="1" applyBorder="1" applyAlignment="1" applyProtection="1">
      <alignment horizontal="left" vertical="center"/>
    </xf>
    <xf numFmtId="0" fontId="19" fillId="3" borderId="9" xfId="0" applyNumberFormat="1" applyFont="1" applyFill="1" applyBorder="1" applyAlignment="1" applyProtection="1">
      <alignment vertical="top" wrapText="1"/>
      <protection locked="0"/>
    </xf>
    <xf numFmtId="0" fontId="19" fillId="3" borderId="12" xfId="0" applyNumberFormat="1" applyFont="1" applyFill="1" applyBorder="1" applyAlignment="1" applyProtection="1">
      <alignment vertical="top" wrapText="1"/>
      <protection locked="0"/>
    </xf>
    <xf numFmtId="0" fontId="9" fillId="5" borderId="7" xfId="0" applyFont="1" applyFill="1" applyBorder="1" applyAlignment="1">
      <alignment horizontal="center" vertical="center"/>
    </xf>
    <xf numFmtId="0" fontId="9" fillId="0" borderId="0" xfId="0" applyFont="1" applyBorder="1"/>
    <xf numFmtId="0" fontId="9" fillId="0" borderId="0" xfId="0" applyFont="1" applyBorder="1" applyAlignment="1">
      <alignment horizontal="center"/>
    </xf>
    <xf numFmtId="0" fontId="9" fillId="0" borderId="0" xfId="0" applyFont="1" applyAlignment="1"/>
    <xf numFmtId="0" fontId="9" fillId="0" borderId="46" xfId="0" applyFont="1" applyBorder="1" applyAlignment="1" applyProtection="1"/>
    <xf numFmtId="0" fontId="9" fillId="0" borderId="46" xfId="0" applyFont="1" applyFill="1" applyBorder="1" applyAlignment="1" applyProtection="1"/>
    <xf numFmtId="0" fontId="6" fillId="1" borderId="2" xfId="0" applyFont="1" applyFill="1" applyBorder="1" applyAlignment="1" applyProtection="1">
      <alignment horizontal="left" vertical="center"/>
    </xf>
    <xf numFmtId="0" fontId="23" fillId="5" borderId="33" xfId="0" applyFont="1" applyFill="1" applyBorder="1" applyAlignment="1" applyProtection="1">
      <alignment horizontal="center" vertical="center"/>
    </xf>
    <xf numFmtId="49" fontId="23" fillId="5" borderId="33" xfId="0" applyNumberFormat="1" applyFont="1" applyFill="1" applyBorder="1" applyAlignment="1" applyProtection="1">
      <alignment horizontal="center" vertical="center" wrapText="1"/>
    </xf>
    <xf numFmtId="49" fontId="24" fillId="5" borderId="33" xfId="0" applyNumberFormat="1" applyFont="1" applyFill="1" applyBorder="1" applyAlignment="1" applyProtection="1">
      <alignment horizontal="center" vertical="center" wrapText="1"/>
    </xf>
    <xf numFmtId="49" fontId="24" fillId="0" borderId="18" xfId="0" applyNumberFormat="1" applyFont="1" applyFill="1" applyBorder="1" applyAlignment="1" applyProtection="1">
      <alignment horizontal="center" vertical="center" wrapText="1"/>
    </xf>
    <xf numFmtId="49" fontId="7" fillId="0" borderId="18" xfId="0" applyNumberFormat="1" applyFont="1" applyFill="1" applyBorder="1" applyAlignment="1" applyProtection="1">
      <alignment vertical="center" wrapText="1"/>
    </xf>
    <xf numFmtId="49" fontId="7" fillId="0" borderId="18" xfId="0" applyNumberFormat="1" applyFont="1" applyFill="1" applyBorder="1" applyAlignment="1" applyProtection="1">
      <alignment horizontal="center" vertical="center" wrapText="1"/>
    </xf>
    <xf numFmtId="49" fontId="6" fillId="1" borderId="7" xfId="0" applyNumberFormat="1" applyFont="1" applyFill="1" applyBorder="1" applyAlignment="1" applyProtection="1">
      <alignment horizontal="left" vertical="center"/>
    </xf>
    <xf numFmtId="0" fontId="6" fillId="1" borderId="7" xfId="0" applyFont="1" applyFill="1" applyBorder="1" applyAlignment="1" applyProtection="1">
      <alignment horizontal="left" vertical="center"/>
    </xf>
    <xf numFmtId="0" fontId="26" fillId="1" borderId="7" xfId="0" applyFont="1" applyFill="1" applyBorder="1" applyAlignment="1" applyProtection="1">
      <alignment horizontal="left" vertical="center"/>
    </xf>
    <xf numFmtId="0" fontId="26" fillId="0" borderId="18" xfId="0" applyFont="1" applyFill="1" applyBorder="1" applyAlignment="1" applyProtection="1">
      <alignment horizontal="left" vertical="center"/>
    </xf>
    <xf numFmtId="49" fontId="7" fillId="0" borderId="7" xfId="0" applyNumberFormat="1" applyFont="1" applyFill="1" applyBorder="1" applyAlignment="1" applyProtection="1">
      <alignment vertical="center" wrapText="1"/>
    </xf>
    <xf numFmtId="49" fontId="7" fillId="0" borderId="7" xfId="0" applyNumberFormat="1" applyFont="1" applyBorder="1" applyAlignment="1" applyProtection="1">
      <alignment horizontal="left" vertical="center"/>
    </xf>
    <xf numFmtId="0" fontId="7" fillId="0" borderId="7" xfId="0" applyFont="1" applyBorder="1" applyAlignment="1" applyProtection="1">
      <alignment horizontal="left" vertical="center" wrapText="1" indent="1"/>
    </xf>
    <xf numFmtId="0" fontId="6" fillId="1" borderId="7" xfId="0" applyFont="1" applyFill="1" applyBorder="1" applyAlignment="1" applyProtection="1">
      <alignment horizontal="left" vertical="center" wrapText="1"/>
    </xf>
    <xf numFmtId="0" fontId="26" fillId="1" borderId="7"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49" fontId="6" fillId="0" borderId="7" xfId="0" applyNumberFormat="1" applyFont="1" applyFill="1" applyBorder="1" applyAlignment="1" applyProtection="1">
      <alignment horizontal="left" vertical="center"/>
    </xf>
    <xf numFmtId="0" fontId="8" fillId="0" borderId="7" xfId="0" applyFont="1" applyBorder="1" applyAlignment="1" applyProtection="1">
      <alignment horizontal="left" vertical="center" wrapText="1"/>
    </xf>
    <xf numFmtId="49" fontId="28" fillId="0" borderId="7" xfId="0" applyNumberFormat="1" applyFont="1" applyFill="1" applyBorder="1" applyAlignment="1" applyProtection="1">
      <alignment horizontal="center" vertical="center" wrapText="1"/>
    </xf>
    <xf numFmtId="49" fontId="28" fillId="0" borderId="18" xfId="0" applyNumberFormat="1" applyFont="1" applyFill="1" applyBorder="1" applyAlignment="1" applyProtection="1">
      <alignment horizontal="center" vertical="center" wrapText="1"/>
    </xf>
    <xf numFmtId="0" fontId="7" fillId="0" borderId="7" xfId="0" applyFont="1" applyFill="1" applyBorder="1" applyAlignment="1" applyProtection="1">
      <alignment vertical="center" wrapText="1"/>
    </xf>
    <xf numFmtId="0" fontId="25" fillId="0" borderId="7" xfId="0" applyFont="1" applyFill="1" applyBorder="1" applyAlignment="1" applyProtection="1">
      <alignment horizontal="left" vertical="center" wrapText="1" indent="1"/>
    </xf>
    <xf numFmtId="0" fontId="25" fillId="0" borderId="18" xfId="0" applyFont="1" applyFill="1" applyBorder="1" applyAlignment="1" applyProtection="1">
      <alignment horizontal="left" vertical="center" wrapText="1" indent="1"/>
    </xf>
    <xf numFmtId="0" fontId="7" fillId="0" borderId="7" xfId="0" applyFont="1" applyFill="1" applyBorder="1" applyAlignment="1" applyProtection="1">
      <alignment horizontal="left" vertical="center" wrapText="1"/>
    </xf>
    <xf numFmtId="0" fontId="7" fillId="0" borderId="18" xfId="0" applyFont="1" applyFill="1" applyBorder="1" applyAlignment="1" applyProtection="1">
      <alignment horizontal="left" vertical="center" wrapText="1"/>
    </xf>
    <xf numFmtId="0" fontId="7" fillId="0" borderId="18" xfId="0" applyFont="1" applyFill="1" applyBorder="1" applyAlignment="1" applyProtection="1">
      <alignment vertical="center" wrapText="1"/>
    </xf>
    <xf numFmtId="49" fontId="6" fillId="0" borderId="18" xfId="0" applyNumberFormat="1" applyFont="1" applyFill="1" applyBorder="1" applyAlignment="1" applyProtection="1">
      <alignment horizontal="left" vertical="center"/>
    </xf>
    <xf numFmtId="0" fontId="18" fillId="1" borderId="7" xfId="0" applyFont="1" applyFill="1" applyBorder="1" applyAlignment="1" applyProtection="1">
      <alignment horizontal="left" vertical="center" wrapText="1"/>
    </xf>
    <xf numFmtId="49" fontId="7" fillId="0" borderId="13" xfId="0" applyNumberFormat="1" applyFont="1" applyBorder="1" applyAlignment="1" applyProtection="1">
      <alignment horizontal="left" vertical="center"/>
    </xf>
    <xf numFmtId="0" fontId="7" fillId="0" borderId="13" xfId="0" applyFont="1" applyFill="1" applyBorder="1" applyAlignment="1" applyProtection="1">
      <alignment horizontal="left" vertical="center" wrapText="1"/>
    </xf>
    <xf numFmtId="49" fontId="7" fillId="0" borderId="7" xfId="0" applyNumberFormat="1" applyFont="1" applyFill="1" applyBorder="1" applyAlignment="1" applyProtection="1">
      <alignment horizontal="center" vertical="center" wrapText="1"/>
    </xf>
    <xf numFmtId="49" fontId="25" fillId="0" borderId="13" xfId="0" applyNumberFormat="1" applyFont="1" applyBorder="1" applyAlignment="1" applyProtection="1">
      <alignment horizontal="left" vertical="center"/>
    </xf>
    <xf numFmtId="49" fontId="3" fillId="1" borderId="7" xfId="0" applyNumberFormat="1" applyFont="1" applyFill="1" applyBorder="1" applyAlignment="1" applyProtection="1">
      <alignment horizontal="left" vertical="center"/>
    </xf>
    <xf numFmtId="0" fontId="6" fillId="0" borderId="18" xfId="0" applyFont="1" applyFill="1" applyBorder="1" applyAlignment="1" applyProtection="1">
      <alignment horizontal="left" vertical="center"/>
    </xf>
    <xf numFmtId="0" fontId="6" fillId="0" borderId="18" xfId="0" applyFont="1" applyFill="1" applyBorder="1" applyAlignment="1" applyProtection="1">
      <alignment horizontal="left" vertical="center" wrapText="1"/>
    </xf>
    <xf numFmtId="0" fontId="7" fillId="0" borderId="18" xfId="0" applyFont="1" applyFill="1" applyBorder="1" applyAlignment="1" applyProtection="1">
      <alignment horizontal="center" vertical="center" wrapText="1"/>
    </xf>
    <xf numFmtId="0" fontId="7" fillId="0" borderId="18" xfId="0" applyFont="1" applyFill="1" applyBorder="1" applyAlignment="1" applyProtection="1">
      <alignment horizontal="left" vertical="center" wrapText="1" indent="1"/>
    </xf>
    <xf numFmtId="49" fontId="3" fillId="0" borderId="13" xfId="0" applyNumberFormat="1" applyFont="1" applyBorder="1" applyAlignment="1" applyProtection="1">
      <alignment horizontal="left" vertical="center"/>
    </xf>
    <xf numFmtId="49" fontId="25" fillId="0" borderId="18" xfId="0" applyNumberFormat="1" applyFont="1" applyFill="1" applyBorder="1" applyAlignment="1" applyProtection="1">
      <alignment horizontal="center" vertical="center" wrapText="1"/>
    </xf>
    <xf numFmtId="49" fontId="25" fillId="0" borderId="7" xfId="0" applyNumberFormat="1" applyFont="1" applyBorder="1" applyAlignment="1" applyProtection="1">
      <alignment horizontal="left" vertical="center"/>
    </xf>
    <xf numFmtId="0" fontId="25" fillId="0" borderId="7" xfId="0" applyFont="1" applyBorder="1" applyAlignment="1" applyProtection="1">
      <alignment horizontal="left" vertical="center" wrapText="1" indent="1"/>
    </xf>
    <xf numFmtId="0" fontId="6" fillId="0" borderId="7" xfId="0" applyFont="1" applyFill="1" applyBorder="1" applyAlignment="1" applyProtection="1">
      <alignment horizontal="left" vertical="center" wrapText="1"/>
    </xf>
    <xf numFmtId="0" fontId="8" fillId="0" borderId="7" xfId="0" applyFont="1" applyFill="1" applyBorder="1" applyAlignment="1" applyProtection="1">
      <alignment horizontal="left" vertical="center" wrapText="1"/>
    </xf>
    <xf numFmtId="0" fontId="6" fillId="0" borderId="7" xfId="0" applyFont="1" applyFill="1" applyBorder="1" applyAlignment="1" applyProtection="1">
      <alignment horizontal="left" vertical="center"/>
    </xf>
    <xf numFmtId="0" fontId="23" fillId="5" borderId="2" xfId="0" applyFont="1" applyFill="1" applyBorder="1" applyAlignment="1" applyProtection="1">
      <alignment horizontal="center" vertical="center" wrapText="1"/>
    </xf>
    <xf numFmtId="0" fontId="23" fillId="5" borderId="15" xfId="0" applyFont="1" applyFill="1" applyBorder="1" applyAlignment="1" applyProtection="1">
      <alignment horizontal="center" vertical="center"/>
    </xf>
    <xf numFmtId="0" fontId="6" fillId="1" borderId="47" xfId="0" applyFont="1" applyFill="1" applyBorder="1" applyAlignment="1" applyProtection="1">
      <alignment horizontal="left" vertical="center" wrapText="1"/>
    </xf>
    <xf numFmtId="0" fontId="6" fillId="1" borderId="47" xfId="0" applyFont="1" applyFill="1" applyBorder="1" applyAlignment="1" applyProtection="1">
      <alignment horizontal="left" vertical="center"/>
    </xf>
    <xf numFmtId="49" fontId="23" fillId="5" borderId="2" xfId="0" applyNumberFormat="1" applyFont="1" applyFill="1" applyBorder="1" applyAlignment="1" applyProtection="1">
      <alignment horizontal="center" vertical="center" wrapText="1"/>
    </xf>
    <xf numFmtId="49" fontId="6" fillId="1" borderId="22" xfId="0" applyNumberFormat="1" applyFont="1" applyFill="1" applyBorder="1" applyAlignment="1" applyProtection="1">
      <alignment horizontal="left" vertical="center"/>
    </xf>
    <xf numFmtId="49" fontId="7" fillId="0" borderId="5" xfId="0" applyNumberFormat="1" applyFont="1" applyFill="1" applyBorder="1" applyAlignment="1" applyProtection="1">
      <alignment horizontal="left" vertical="center"/>
    </xf>
    <xf numFmtId="49" fontId="7" fillId="0" borderId="10" xfId="0" applyNumberFormat="1" applyFont="1" applyFill="1" applyBorder="1" applyAlignment="1" applyProtection="1">
      <alignment horizontal="left" vertical="center"/>
    </xf>
    <xf numFmtId="49" fontId="6" fillId="1" borderId="15" xfId="0" applyNumberFormat="1" applyFont="1" applyFill="1" applyBorder="1" applyAlignment="1" applyProtection="1">
      <alignment horizontal="left" vertical="center"/>
    </xf>
    <xf numFmtId="49" fontId="7" fillId="0" borderId="4" xfId="0" applyNumberFormat="1" applyFont="1" applyFill="1" applyBorder="1" applyAlignment="1" applyProtection="1">
      <alignment horizontal="left" vertical="center"/>
    </xf>
    <xf numFmtId="49" fontId="7" fillId="0" borderId="15" xfId="0" applyNumberFormat="1" applyFont="1" applyFill="1" applyBorder="1" applyAlignment="1" applyProtection="1">
      <alignment horizontal="left" vertical="center"/>
    </xf>
    <xf numFmtId="0" fontId="1" fillId="0" borderId="0" xfId="0" applyFont="1" applyBorder="1" applyProtection="1"/>
    <xf numFmtId="0" fontId="1" fillId="0" borderId="0" xfId="0" applyFont="1" applyProtection="1"/>
    <xf numFmtId="0" fontId="5" fillId="0" borderId="0" xfId="0" applyFont="1" applyFill="1" applyBorder="1" applyAlignment="1" applyProtection="1"/>
    <xf numFmtId="0" fontId="14" fillId="6" borderId="7" xfId="0" applyNumberFormat="1" applyFont="1" applyFill="1" applyBorder="1" applyAlignment="1" applyProtection="1">
      <alignment horizontal="center" vertical="center" wrapText="1" shrinkToFit="1"/>
    </xf>
    <xf numFmtId="0" fontId="14" fillId="6" borderId="11" xfId="0" applyNumberFormat="1" applyFont="1" applyFill="1" applyBorder="1" applyAlignment="1" applyProtection="1">
      <alignment horizontal="center" vertical="center" wrapText="1" shrinkToFit="1"/>
    </xf>
    <xf numFmtId="49" fontId="5" fillId="0" borderId="0" xfId="0" applyNumberFormat="1" applyFont="1" applyFill="1" applyBorder="1" applyAlignment="1">
      <alignment wrapText="1"/>
    </xf>
    <xf numFmtId="0" fontId="14" fillId="6" borderId="13" xfId="0" applyNumberFormat="1" applyFont="1" applyFill="1" applyBorder="1" applyAlignment="1" applyProtection="1">
      <alignment horizontal="center" vertical="center" wrapText="1" shrinkToFit="1"/>
    </xf>
    <xf numFmtId="0" fontId="9" fillId="3" borderId="13" xfId="0" applyFont="1" applyFill="1" applyBorder="1" applyAlignment="1" applyProtection="1">
      <alignment horizontal="center" vertical="center"/>
      <protection locked="0"/>
    </xf>
    <xf numFmtId="0" fontId="19" fillId="3" borderId="14" xfId="0" applyNumberFormat="1" applyFont="1" applyFill="1" applyBorder="1" applyAlignment="1" applyProtection="1">
      <alignment vertical="top" wrapText="1"/>
      <protection locked="0"/>
    </xf>
    <xf numFmtId="0" fontId="9" fillId="5" borderId="2" xfId="0" applyFont="1" applyFill="1" applyBorder="1" applyAlignment="1">
      <alignment horizontal="center" vertical="center"/>
    </xf>
    <xf numFmtId="0" fontId="9" fillId="3" borderId="2" xfId="0" applyFont="1" applyFill="1" applyBorder="1" applyAlignment="1" applyProtection="1">
      <alignment horizontal="center" vertical="center"/>
      <protection locked="0"/>
    </xf>
    <xf numFmtId="0" fontId="14" fillId="6" borderId="16" xfId="0" applyNumberFormat="1" applyFont="1" applyFill="1" applyBorder="1" applyAlignment="1" applyProtection="1">
      <alignment horizontal="center" vertical="center" wrapText="1" shrinkToFit="1"/>
    </xf>
    <xf numFmtId="0" fontId="19" fillId="3" borderId="21" xfId="0" applyNumberFormat="1" applyFont="1" applyFill="1" applyBorder="1" applyAlignment="1" applyProtection="1">
      <alignment vertical="top" wrapText="1"/>
      <protection locked="0"/>
    </xf>
    <xf numFmtId="0" fontId="9" fillId="5" borderId="13" xfId="0" applyFont="1" applyFill="1" applyBorder="1" applyAlignment="1">
      <alignment horizontal="center" vertical="center"/>
    </xf>
    <xf numFmtId="0" fontId="14" fillId="2" borderId="16" xfId="0" applyNumberFormat="1" applyFont="1" applyFill="1" applyBorder="1" applyAlignment="1" applyProtection="1">
      <alignment horizontal="center" vertical="center" wrapText="1" shrinkToFit="1"/>
    </xf>
    <xf numFmtId="0" fontId="14" fillId="7" borderId="7" xfId="0" applyNumberFormat="1" applyFont="1" applyFill="1" applyBorder="1" applyAlignment="1" applyProtection="1">
      <alignment horizontal="center" vertical="center" wrapText="1" shrinkToFit="1"/>
    </xf>
    <xf numFmtId="0" fontId="14" fillId="7" borderId="16" xfId="0" applyNumberFormat="1" applyFont="1" applyFill="1" applyBorder="1" applyAlignment="1" applyProtection="1">
      <alignment horizontal="center" vertical="center" wrapText="1" shrinkToFit="1"/>
    </xf>
    <xf numFmtId="0" fontId="9" fillId="3" borderId="3" xfId="0" applyFont="1" applyFill="1" applyBorder="1" applyAlignment="1" applyProtection="1">
      <alignment horizontal="left" vertical="top"/>
      <protection locked="0"/>
    </xf>
    <xf numFmtId="0" fontId="19" fillId="3" borderId="3" xfId="0" applyFont="1" applyFill="1" applyBorder="1" applyAlignment="1" applyProtection="1">
      <alignment horizontal="left" vertical="top"/>
      <protection locked="0"/>
    </xf>
    <xf numFmtId="0" fontId="9" fillId="5" borderId="13" xfId="0" applyFont="1" applyFill="1" applyBorder="1" applyAlignment="1" applyProtection="1">
      <alignment horizontal="center" vertical="center"/>
      <protection locked="0"/>
    </xf>
    <xf numFmtId="0" fontId="19" fillId="5" borderId="14" xfId="0" applyFont="1" applyFill="1" applyBorder="1" applyAlignment="1" applyProtection="1">
      <alignment horizontal="left" vertical="top"/>
      <protection locked="0"/>
    </xf>
    <xf numFmtId="0" fontId="9" fillId="5" borderId="7" xfId="0" applyFont="1" applyFill="1" applyBorder="1" applyAlignment="1" applyProtection="1">
      <alignment horizontal="center" vertical="center"/>
      <protection locked="0"/>
    </xf>
    <xf numFmtId="0" fontId="19" fillId="5" borderId="9" xfId="0" applyFont="1" applyFill="1" applyBorder="1" applyAlignment="1" applyProtection="1">
      <alignment horizontal="left" vertical="top"/>
      <protection locked="0"/>
    </xf>
    <xf numFmtId="0" fontId="19" fillId="3" borderId="3" xfId="0" applyFont="1" applyFill="1" applyBorder="1" applyAlignment="1" applyProtection="1">
      <alignment horizontal="left" vertical="top" wrapText="1"/>
      <protection locked="0"/>
    </xf>
    <xf numFmtId="0" fontId="14" fillId="7" borderId="44" xfId="0" applyNumberFormat="1" applyFont="1" applyFill="1" applyBorder="1" applyAlignment="1" applyProtection="1">
      <alignment horizontal="left" vertical="top" wrapText="1" shrinkToFit="1"/>
    </xf>
    <xf numFmtId="0" fontId="14" fillId="7" borderId="0" xfId="0" applyNumberFormat="1" applyFont="1" applyFill="1" applyBorder="1" applyAlignment="1" applyProtection="1">
      <alignment horizontal="left" vertical="top" wrapText="1" shrinkToFit="1"/>
    </xf>
    <xf numFmtId="0" fontId="16" fillId="0" borderId="0" xfId="0" applyFont="1" applyProtection="1"/>
    <xf numFmtId="0" fontId="33" fillId="3" borderId="33" xfId="0" applyFont="1" applyFill="1" applyBorder="1" applyAlignment="1" applyProtection="1">
      <alignment vertical="center" wrapText="1"/>
      <protection locked="0"/>
    </xf>
    <xf numFmtId="0" fontId="33" fillId="0" borderId="33" xfId="0" applyFont="1" applyBorder="1" applyAlignment="1" applyProtection="1">
      <alignment vertical="center"/>
    </xf>
    <xf numFmtId="0" fontId="33" fillId="0" borderId="34" xfId="0" applyFont="1" applyBorder="1" applyAlignment="1" applyProtection="1">
      <alignment vertical="center" wrapText="1"/>
    </xf>
    <xf numFmtId="0" fontId="34" fillId="0" borderId="0" xfId="0" applyFont="1" applyAlignment="1" applyProtection="1">
      <alignment vertical="center"/>
    </xf>
    <xf numFmtId="0" fontId="16" fillId="0" borderId="0" xfId="0" applyFont="1" applyAlignment="1" applyProtection="1">
      <alignment vertical="center"/>
    </xf>
    <xf numFmtId="0" fontId="33" fillId="3" borderId="7" xfId="0" applyFont="1" applyFill="1" applyBorder="1" applyAlignment="1" applyProtection="1">
      <alignment vertical="center" wrapText="1"/>
      <protection locked="0"/>
    </xf>
    <xf numFmtId="0" fontId="33" fillId="3" borderId="7" xfId="0" applyFont="1" applyFill="1" applyBorder="1" applyAlignment="1" applyProtection="1">
      <alignment vertical="center"/>
      <protection locked="0"/>
    </xf>
    <xf numFmtId="0" fontId="33" fillId="0" borderId="9" xfId="0" applyFont="1" applyBorder="1" applyAlignment="1" applyProtection="1">
      <alignment vertical="center" wrapText="1"/>
    </xf>
    <xf numFmtId="0" fontId="33" fillId="3" borderId="11" xfId="0" applyFont="1" applyFill="1" applyBorder="1" applyAlignment="1" applyProtection="1">
      <alignment vertical="center" wrapText="1"/>
      <protection locked="0"/>
    </xf>
    <xf numFmtId="0" fontId="33" fillId="3" borderId="11" xfId="0" applyFont="1" applyFill="1" applyBorder="1" applyAlignment="1" applyProtection="1">
      <alignment vertical="center"/>
      <protection locked="0"/>
    </xf>
    <xf numFmtId="0" fontId="33" fillId="0" borderId="12" xfId="0" applyFont="1" applyBorder="1" applyAlignment="1" applyProtection="1">
      <alignment vertical="center" wrapText="1"/>
    </xf>
    <xf numFmtId="0" fontId="16" fillId="0" borderId="0" xfId="0" applyFont="1" applyBorder="1" applyAlignment="1" applyProtection="1">
      <alignment horizontal="right"/>
    </xf>
    <xf numFmtId="0" fontId="16" fillId="0" borderId="0" xfId="0" applyFont="1" applyFill="1" applyBorder="1" applyProtection="1"/>
    <xf numFmtId="0" fontId="16" fillId="0" borderId="0" xfId="0" applyFont="1" applyProtection="1">
      <protection locked="0"/>
    </xf>
    <xf numFmtId="0" fontId="16" fillId="0" borderId="32" xfId="0" applyFont="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4" xfId="0" applyFont="1" applyBorder="1" applyAlignment="1" applyProtection="1">
      <alignment horizontal="right" vertical="center" wrapText="1"/>
    </xf>
    <xf numFmtId="0" fontId="16" fillId="0" borderId="4" xfId="0" applyFont="1" applyBorder="1" applyAlignment="1" applyProtection="1">
      <alignment horizontal="right" vertical="center"/>
    </xf>
    <xf numFmtId="0" fontId="35" fillId="0" borderId="0" xfId="0" applyFont="1" applyProtection="1"/>
    <xf numFmtId="0" fontId="16" fillId="0" borderId="10" xfId="0" applyFont="1" applyBorder="1" applyAlignment="1" applyProtection="1">
      <alignment horizontal="right" vertical="center" wrapText="1"/>
    </xf>
    <xf numFmtId="0" fontId="16" fillId="0" borderId="15" xfId="0" applyFont="1" applyBorder="1" applyAlignment="1" applyProtection="1">
      <alignment horizontal="center" vertical="center"/>
    </xf>
    <xf numFmtId="0" fontId="16" fillId="0" borderId="1" xfId="0" applyFont="1" applyBorder="1" applyAlignment="1" applyProtection="1">
      <alignment horizontal="center" vertical="center"/>
    </xf>
    <xf numFmtId="0" fontId="16" fillId="0" borderId="2" xfId="0" applyFont="1" applyBorder="1" applyAlignment="1" applyProtection="1">
      <alignment horizontal="center" vertical="center"/>
    </xf>
    <xf numFmtId="0" fontId="16" fillId="0" borderId="3" xfId="0" applyFont="1" applyBorder="1" applyAlignment="1" applyProtection="1">
      <alignment horizontal="center" vertical="center"/>
    </xf>
    <xf numFmtId="0" fontId="16" fillId="3" borderId="5" xfId="0" applyFont="1" applyFill="1" applyBorder="1" applyAlignment="1" applyProtection="1">
      <alignment horizontal="right" vertical="center" wrapText="1"/>
      <protection locked="0"/>
    </xf>
    <xf numFmtId="0" fontId="16" fillId="3" borderId="35" xfId="0" applyFont="1" applyFill="1" applyBorder="1" applyAlignment="1" applyProtection="1">
      <alignment vertical="center" wrapText="1"/>
      <protection locked="0"/>
    </xf>
    <xf numFmtId="0" fontId="16" fillId="3" borderId="13" xfId="0" applyFont="1" applyFill="1" applyBorder="1" applyAlignment="1" applyProtection="1">
      <alignment vertical="center" wrapText="1"/>
      <protection locked="0"/>
    </xf>
    <xf numFmtId="0" fontId="16" fillId="3" borderId="14" xfId="0" applyFont="1" applyFill="1" applyBorder="1" applyAlignment="1" applyProtection="1">
      <alignment vertical="center" wrapText="1"/>
      <protection locked="0"/>
    </xf>
    <xf numFmtId="0" fontId="16" fillId="3" borderId="4" xfId="0" applyFont="1" applyFill="1" applyBorder="1" applyAlignment="1" applyProtection="1">
      <alignment horizontal="right" vertical="center" wrapText="1"/>
      <protection locked="0"/>
    </xf>
    <xf numFmtId="0" fontId="16" fillId="3" borderId="36" xfId="0" applyFont="1" applyFill="1" applyBorder="1" applyAlignment="1" applyProtection="1">
      <alignment vertical="center" wrapText="1"/>
      <protection locked="0"/>
    </xf>
    <xf numFmtId="0" fontId="16" fillId="3" borderId="7" xfId="0" applyFont="1" applyFill="1" applyBorder="1" applyAlignment="1" applyProtection="1">
      <alignment vertical="center" wrapText="1"/>
      <protection locked="0"/>
    </xf>
    <xf numFmtId="0" fontId="16" fillId="3" borderId="9" xfId="0" applyFont="1" applyFill="1" applyBorder="1" applyAlignment="1" applyProtection="1">
      <alignment vertical="center" wrapText="1"/>
      <protection locked="0"/>
    </xf>
    <xf numFmtId="0" fontId="16" fillId="3" borderId="37" xfId="0" applyFont="1" applyFill="1" applyBorder="1" applyAlignment="1" applyProtection="1">
      <alignment vertical="center" wrapText="1"/>
      <protection locked="0"/>
    </xf>
    <xf numFmtId="0" fontId="16" fillId="3" borderId="16" xfId="0" applyFont="1" applyFill="1" applyBorder="1" applyAlignment="1" applyProtection="1">
      <alignment vertical="center" wrapText="1"/>
      <protection locked="0"/>
    </xf>
    <xf numFmtId="0" fontId="16" fillId="3" borderId="21" xfId="0" applyFont="1" applyFill="1" applyBorder="1" applyAlignment="1" applyProtection="1">
      <alignment vertical="center" wrapText="1"/>
      <protection locked="0"/>
    </xf>
    <xf numFmtId="0" fontId="16" fillId="3" borderId="10" xfId="0" applyFont="1" applyFill="1" applyBorder="1" applyAlignment="1" applyProtection="1">
      <alignment horizontal="right" vertical="center" wrapText="1"/>
      <protection locked="0"/>
    </xf>
    <xf numFmtId="0" fontId="16" fillId="3" borderId="38" xfId="0" applyFont="1" applyFill="1" applyBorder="1" applyAlignment="1" applyProtection="1">
      <alignment vertical="center" wrapText="1"/>
      <protection locked="0"/>
    </xf>
    <xf numFmtId="0" fontId="16" fillId="3" borderId="11" xfId="0" applyFont="1" applyFill="1" applyBorder="1" applyAlignment="1" applyProtection="1">
      <alignment vertical="center" wrapText="1"/>
      <protection locked="0"/>
    </xf>
    <xf numFmtId="0" fontId="16" fillId="3" borderId="12" xfId="0" applyFont="1" applyFill="1" applyBorder="1" applyAlignment="1" applyProtection="1">
      <alignment vertical="center" wrapText="1"/>
      <protection locked="0"/>
    </xf>
    <xf numFmtId="0" fontId="16" fillId="0" borderId="0" xfId="0" applyFont="1" applyBorder="1" applyAlignment="1" applyProtection="1">
      <alignment wrapText="1"/>
    </xf>
    <xf numFmtId="0" fontId="16" fillId="0" borderId="0" xfId="0" applyFont="1" applyFill="1" applyBorder="1" applyAlignment="1" applyProtection="1"/>
    <xf numFmtId="0" fontId="16" fillId="3" borderId="33" xfId="0" applyFont="1" applyFill="1" applyBorder="1" applyAlignment="1" applyProtection="1">
      <alignment vertical="center" wrapText="1"/>
      <protection locked="0"/>
    </xf>
    <xf numFmtId="0" fontId="16" fillId="3" borderId="39" xfId="0" applyFont="1" applyFill="1" applyBorder="1" applyAlignment="1" applyProtection="1">
      <alignment vertical="center" wrapText="1"/>
      <protection locked="0"/>
    </xf>
    <xf numFmtId="0" fontId="16" fillId="0" borderId="10" xfId="0" applyFont="1" applyBorder="1" applyAlignment="1" applyProtection="1">
      <alignment horizontal="right" vertical="center"/>
    </xf>
    <xf numFmtId="0" fontId="16" fillId="3" borderId="40" xfId="0" applyFont="1" applyFill="1" applyBorder="1" applyAlignment="1" applyProtection="1">
      <alignment vertical="center" wrapText="1"/>
      <protection locked="0"/>
    </xf>
    <xf numFmtId="0" fontId="16" fillId="0" borderId="0" xfId="0" applyFont="1" applyBorder="1" applyAlignment="1" applyProtection="1">
      <alignment vertical="center"/>
    </xf>
    <xf numFmtId="0" fontId="16" fillId="0" borderId="0" xfId="0" applyFont="1" applyBorder="1" applyAlignment="1" applyProtection="1">
      <alignment horizontal="right" vertical="center" wrapText="1" shrinkToFit="1"/>
    </xf>
    <xf numFmtId="0" fontId="16" fillId="0" borderId="32" xfId="0" applyFont="1" applyBorder="1" applyAlignment="1" applyProtection="1">
      <alignment horizontal="right" vertical="center" shrinkToFit="1"/>
    </xf>
    <xf numFmtId="0" fontId="16" fillId="0" borderId="10" xfId="0" applyFont="1" applyBorder="1" applyAlignment="1" applyProtection="1">
      <alignment horizontal="right"/>
    </xf>
    <xf numFmtId="0" fontId="36" fillId="0" borderId="0" xfId="0" applyFont="1" applyAlignment="1" applyProtection="1">
      <alignment horizontal="right"/>
    </xf>
    <xf numFmtId="0" fontId="16" fillId="0" borderId="15" xfId="0" applyFont="1" applyBorder="1" applyProtection="1"/>
    <xf numFmtId="0" fontId="16" fillId="0" borderId="2" xfId="0" applyFont="1" applyBorder="1" applyProtection="1"/>
    <xf numFmtId="0" fontId="16" fillId="0" borderId="3" xfId="0" applyFont="1" applyBorder="1" applyAlignment="1" applyProtection="1">
      <alignment wrapText="1"/>
    </xf>
    <xf numFmtId="0" fontId="16" fillId="0" borderId="9" xfId="0" applyFont="1" applyFill="1" applyBorder="1" applyAlignment="1" applyProtection="1">
      <alignment vertical="center"/>
    </xf>
    <xf numFmtId="0" fontId="16" fillId="0" borderId="4" xfId="0" applyFont="1" applyFill="1" applyBorder="1" applyAlignment="1" applyProtection="1">
      <alignment horizontal="right" vertical="center" wrapText="1"/>
    </xf>
    <xf numFmtId="0" fontId="16" fillId="3" borderId="9" xfId="0" applyFont="1" applyFill="1" applyBorder="1" applyAlignment="1" applyProtection="1">
      <alignment vertical="center"/>
      <protection locked="0"/>
    </xf>
    <xf numFmtId="0" fontId="16" fillId="0" borderId="9" xfId="0" applyFont="1" applyBorder="1" applyAlignment="1" applyProtection="1">
      <alignment vertical="center"/>
    </xf>
    <xf numFmtId="0" fontId="16" fillId="3" borderId="21" xfId="0" applyFont="1" applyFill="1" applyBorder="1" applyAlignment="1" applyProtection="1">
      <alignment vertical="center"/>
      <protection locked="0"/>
    </xf>
    <xf numFmtId="0" fontId="16" fillId="3" borderId="12" xfId="0" applyFont="1" applyFill="1" applyBorder="1" applyAlignment="1" applyProtection="1">
      <alignment vertical="center"/>
      <protection locked="0"/>
    </xf>
    <xf numFmtId="0" fontId="16" fillId="5" borderId="48" xfId="0" applyFont="1" applyFill="1" applyBorder="1" applyAlignment="1" applyProtection="1">
      <alignment horizontal="center" vertical="center"/>
    </xf>
    <xf numFmtId="0" fontId="16" fillId="5" borderId="49" xfId="0" applyFont="1" applyFill="1" applyBorder="1" applyAlignment="1" applyProtection="1">
      <alignment horizontal="center" vertical="center" wrapText="1"/>
    </xf>
    <xf numFmtId="0" fontId="37" fillId="5" borderId="49" xfId="0" applyFont="1" applyFill="1" applyBorder="1" applyAlignment="1" applyProtection="1">
      <alignment horizontal="center" vertical="center" wrapText="1"/>
    </xf>
    <xf numFmtId="0" fontId="38" fillId="5" borderId="49" xfId="0" applyFont="1" applyFill="1" applyBorder="1" applyAlignment="1" applyProtection="1">
      <alignment horizontal="center" vertical="center" wrapText="1"/>
    </xf>
    <xf numFmtId="0" fontId="16" fillId="0" borderId="2" xfId="0" applyFont="1" applyFill="1" applyBorder="1" applyAlignment="1" applyProtection="1">
      <alignment horizontal="left" vertical="center" wrapText="1"/>
    </xf>
    <xf numFmtId="0" fontId="39" fillId="0" borderId="5" xfId="0" applyNumberFormat="1" applyFont="1" applyFill="1" applyBorder="1" applyAlignment="1" applyProtection="1">
      <alignment vertical="center"/>
    </xf>
    <xf numFmtId="0" fontId="38" fillId="0" borderId="13" xfId="0" applyNumberFormat="1" applyFont="1" applyBorder="1" applyAlignment="1" applyProtection="1">
      <alignment horizontal="left" vertical="center" wrapText="1"/>
    </xf>
    <xf numFmtId="0" fontId="39" fillId="0" borderId="20" xfId="0" applyNumberFormat="1" applyFont="1" applyFill="1" applyBorder="1" applyAlignment="1" applyProtection="1">
      <alignment vertical="center"/>
    </xf>
    <xf numFmtId="0" fontId="38" fillId="0" borderId="16" xfId="0" applyNumberFormat="1" applyFont="1" applyBorder="1" applyAlignment="1" applyProtection="1">
      <alignment horizontal="left" vertical="center" wrapText="1"/>
    </xf>
    <xf numFmtId="0" fontId="16" fillId="0" borderId="5" xfId="0" applyNumberFormat="1" applyFont="1" applyFill="1" applyBorder="1" applyAlignment="1" applyProtection="1">
      <alignment horizontal="left" vertical="center"/>
    </xf>
    <xf numFmtId="0" fontId="16" fillId="1" borderId="13" xfId="0" applyNumberFormat="1" applyFont="1" applyFill="1" applyBorder="1" applyAlignment="1" applyProtection="1">
      <alignment horizontal="left" vertical="center" wrapText="1"/>
    </xf>
    <xf numFmtId="49" fontId="38" fillId="0" borderId="4" xfId="0" applyNumberFormat="1" applyFont="1" applyBorder="1" applyAlignment="1" applyProtection="1">
      <alignment horizontal="left" vertical="center" wrapText="1"/>
    </xf>
    <xf numFmtId="0" fontId="39" fillId="10" borderId="7" xfId="0" applyFont="1" applyFill="1" applyBorder="1" applyAlignment="1" applyProtection="1">
      <alignment horizontal="left" vertical="top" wrapText="1"/>
    </xf>
    <xf numFmtId="0" fontId="39" fillId="10" borderId="7" xfId="0" applyFont="1" applyFill="1" applyBorder="1" applyAlignment="1" applyProtection="1">
      <alignment vertical="top" wrapText="1"/>
    </xf>
    <xf numFmtId="49" fontId="16" fillId="0" borderId="4" xfId="0" applyNumberFormat="1" applyFont="1" applyBorder="1" applyAlignment="1" applyProtection="1">
      <alignment horizontal="left" vertical="center" wrapText="1"/>
    </xf>
    <xf numFmtId="0" fontId="16" fillId="1" borderId="7" xfId="0" applyNumberFormat="1" applyFont="1" applyFill="1" applyBorder="1" applyAlignment="1" applyProtection="1">
      <alignment horizontal="left" vertical="center" wrapText="1"/>
    </xf>
    <xf numFmtId="0" fontId="38" fillId="0" borderId="4" xfId="0" applyNumberFormat="1" applyFont="1" applyFill="1" applyBorder="1" applyAlignment="1" applyProtection="1">
      <alignment vertical="center"/>
    </xf>
    <xf numFmtId="49" fontId="16" fillId="0" borderId="4" xfId="0" applyNumberFormat="1" applyFont="1" applyBorder="1" applyAlignment="1" applyProtection="1">
      <alignment horizontal="left" vertical="center"/>
    </xf>
    <xf numFmtId="49" fontId="38" fillId="0" borderId="20" xfId="0" applyNumberFormat="1" applyFont="1" applyBorder="1" applyAlignment="1" applyProtection="1">
      <alignment horizontal="left" vertical="center" wrapText="1"/>
    </xf>
    <xf numFmtId="49" fontId="16" fillId="0" borderId="15" xfId="0" applyNumberFormat="1" applyFont="1" applyBorder="1" applyAlignment="1" applyProtection="1">
      <alignment horizontal="left" vertical="center"/>
    </xf>
    <xf numFmtId="0" fontId="16" fillId="11" borderId="2" xfId="0" applyFont="1" applyFill="1" applyBorder="1" applyAlignment="1" applyProtection="1">
      <alignment horizontal="left" vertical="center" wrapText="1"/>
    </xf>
    <xf numFmtId="49" fontId="38" fillId="0" borderId="5" xfId="0" applyNumberFormat="1" applyFont="1" applyBorder="1" applyAlignment="1" applyProtection="1">
      <alignment horizontal="left" vertical="center" wrapText="1"/>
    </xf>
    <xf numFmtId="0" fontId="16" fillId="10" borderId="2" xfId="0" applyFont="1" applyFill="1" applyBorder="1" applyAlignment="1" applyProtection="1">
      <alignment horizontal="left" vertical="center" wrapText="1"/>
    </xf>
    <xf numFmtId="49" fontId="16" fillId="0" borderId="5" xfId="0" applyNumberFormat="1" applyFont="1" applyBorder="1" applyAlignment="1" applyProtection="1">
      <alignment horizontal="left" vertical="center"/>
    </xf>
    <xf numFmtId="49" fontId="38" fillId="0" borderId="4" xfId="0" applyNumberFormat="1" applyFont="1" applyFill="1" applyBorder="1" applyAlignment="1" applyProtection="1">
      <alignment vertical="center" wrapText="1"/>
    </xf>
    <xf numFmtId="49" fontId="38" fillId="0" borderId="10" xfId="0" applyNumberFormat="1" applyFont="1" applyFill="1" applyBorder="1" applyAlignment="1" applyProtection="1">
      <alignment vertical="center" wrapText="1"/>
    </xf>
    <xf numFmtId="0" fontId="16" fillId="5" borderId="50" xfId="0" applyFont="1" applyFill="1" applyBorder="1" applyAlignment="1" applyProtection="1">
      <alignment horizontal="center" vertical="center"/>
    </xf>
    <xf numFmtId="0" fontId="33" fillId="0" borderId="0" xfId="0" applyFont="1" applyProtection="1"/>
    <xf numFmtId="0" fontId="15" fillId="0" borderId="0" xfId="0" applyFont="1" applyProtection="1"/>
    <xf numFmtId="0" fontId="33" fillId="2" borderId="4" xfId="0" applyFont="1" applyFill="1" applyBorder="1" applyAlignment="1" applyProtection="1">
      <alignment horizontal="center" vertical="center"/>
    </xf>
    <xf numFmtId="176" fontId="33" fillId="3" borderId="20" xfId="0" applyNumberFormat="1" applyFont="1" applyFill="1" applyBorder="1" applyAlignment="1" applyProtection="1">
      <alignment vertical="center"/>
      <protection locked="0"/>
    </xf>
    <xf numFmtId="176" fontId="33" fillId="3" borderId="17" xfId="0" applyNumberFormat="1" applyFont="1" applyFill="1" applyBorder="1" applyAlignment="1" applyProtection="1">
      <alignment vertical="center"/>
      <protection locked="0"/>
    </xf>
    <xf numFmtId="176" fontId="33" fillId="3" borderId="22" xfId="0" applyNumberFormat="1" applyFont="1" applyFill="1" applyBorder="1" applyProtection="1">
      <protection locked="0"/>
    </xf>
    <xf numFmtId="0" fontId="33" fillId="0" borderId="0" xfId="0" applyNumberFormat="1" applyFont="1" applyProtection="1"/>
    <xf numFmtId="0" fontId="15" fillId="0" borderId="0" xfId="0" applyFont="1" applyProtection="1">
      <protection locked="0"/>
    </xf>
    <xf numFmtId="0" fontId="33" fillId="2" borderId="5" xfId="0" applyFont="1" applyFill="1" applyBorder="1" applyAlignment="1" applyProtection="1">
      <alignment horizontal="center" vertical="center"/>
    </xf>
    <xf numFmtId="177" fontId="33" fillId="3" borderId="20" xfId="0" applyNumberFormat="1" applyFont="1" applyFill="1" applyBorder="1" applyProtection="1">
      <protection locked="0"/>
    </xf>
    <xf numFmtId="177" fontId="12" fillId="3" borderId="17" xfId="0" applyNumberFormat="1" applyFont="1" applyFill="1" applyBorder="1" applyProtection="1">
      <protection locked="0"/>
    </xf>
    <xf numFmtId="177" fontId="12" fillId="3" borderId="22" xfId="0" applyNumberFormat="1" applyFont="1" applyFill="1" applyBorder="1" applyProtection="1">
      <protection locked="0"/>
    </xf>
    <xf numFmtId="0" fontId="12" fillId="0" borderId="0" xfId="0" applyNumberFormat="1" applyFont="1" applyProtection="1"/>
    <xf numFmtId="176" fontId="12" fillId="3" borderId="20" xfId="0" applyNumberFormat="1" applyFont="1" applyFill="1" applyBorder="1" applyProtection="1">
      <protection locked="0"/>
    </xf>
    <xf numFmtId="176" fontId="12" fillId="3" borderId="17" xfId="0" applyNumberFormat="1" applyFont="1" applyFill="1" applyBorder="1" applyProtection="1">
      <protection locked="0"/>
    </xf>
    <xf numFmtId="176" fontId="12" fillId="3" borderId="22" xfId="0" applyNumberFormat="1" applyFont="1" applyFill="1" applyBorder="1" applyProtection="1">
      <protection locked="0"/>
    </xf>
    <xf numFmtId="14" fontId="15" fillId="0" borderId="0" xfId="0" applyNumberFormat="1" applyFont="1" applyProtection="1"/>
    <xf numFmtId="0" fontId="33" fillId="0" borderId="32" xfId="0" applyFont="1" applyFill="1" applyBorder="1" applyAlignment="1" applyProtection="1">
      <alignment vertical="center" wrapText="1"/>
    </xf>
    <xf numFmtId="0" fontId="33" fillId="0" borderId="4" xfId="0" applyFont="1" applyFill="1" applyBorder="1" applyAlignment="1" applyProtection="1">
      <alignment vertical="center" wrapText="1"/>
    </xf>
    <xf numFmtId="0" fontId="33" fillId="0" borderId="10" xfId="0" applyFont="1" applyFill="1" applyBorder="1" applyAlignment="1" applyProtection="1">
      <alignment vertical="center" wrapText="1"/>
    </xf>
    <xf numFmtId="0" fontId="33" fillId="0" borderId="41" xfId="0" applyFont="1" applyBorder="1" applyAlignment="1">
      <alignment vertical="center" wrapText="1"/>
    </xf>
    <xf numFmtId="0" fontId="33" fillId="3" borderId="26" xfId="0" applyFont="1" applyFill="1" applyBorder="1" applyAlignment="1" applyProtection="1">
      <alignment vertical="center" wrapText="1"/>
      <protection locked="0"/>
    </xf>
    <xf numFmtId="0" fontId="33" fillId="3" borderId="27" xfId="0" applyFont="1" applyFill="1" applyBorder="1" applyAlignment="1" applyProtection="1">
      <alignment vertical="center" wrapText="1"/>
      <protection locked="0"/>
    </xf>
    <xf numFmtId="0" fontId="16" fillId="0" borderId="32" xfId="0" applyFont="1" applyFill="1" applyBorder="1" applyAlignment="1" applyProtection="1">
      <alignment vertical="center" wrapText="1"/>
    </xf>
    <xf numFmtId="0" fontId="16" fillId="0" borderId="4" xfId="0" applyFont="1" applyFill="1" applyBorder="1" applyAlignment="1" applyProtection="1">
      <alignment vertical="center" wrapText="1"/>
    </xf>
    <xf numFmtId="0" fontId="16" fillId="0" borderId="10" xfId="0" applyFont="1" applyFill="1" applyBorder="1" applyAlignment="1" applyProtection="1">
      <alignment vertical="center" wrapText="1"/>
    </xf>
    <xf numFmtId="0" fontId="16" fillId="0" borderId="2" xfId="0" applyFont="1" applyFill="1" applyBorder="1" applyAlignment="1" applyProtection="1">
      <alignment horizontal="center" wrapText="1"/>
    </xf>
    <xf numFmtId="0" fontId="16" fillId="0" borderId="3" xfId="0" applyFont="1" applyFill="1" applyBorder="1" applyAlignment="1" applyProtection="1">
      <alignment horizontal="center" wrapText="1"/>
    </xf>
    <xf numFmtId="0" fontId="16" fillId="0" borderId="32" xfId="0" applyFont="1" applyBorder="1" applyAlignment="1" applyProtection="1">
      <alignment vertical="center"/>
    </xf>
    <xf numFmtId="0" fontId="16" fillId="0" borderId="33" xfId="0" applyFont="1" applyBorder="1" applyAlignment="1" applyProtection="1">
      <alignment vertical="center"/>
    </xf>
    <xf numFmtId="0" fontId="16" fillId="0" borderId="34" xfId="0" applyFont="1" applyBorder="1" applyAlignment="1" applyProtection="1">
      <alignment vertical="center"/>
    </xf>
    <xf numFmtId="0" fontId="42" fillId="0" borderId="0" xfId="0" applyFont="1" applyProtection="1"/>
    <xf numFmtId="0" fontId="16" fillId="5" borderId="15" xfId="0" applyFont="1" applyFill="1" applyBorder="1" applyAlignment="1">
      <alignment horizontal="center" vertical="center"/>
    </xf>
    <xf numFmtId="0" fontId="16" fillId="5" borderId="2" xfId="0" applyFont="1" applyFill="1" applyBorder="1" applyAlignment="1">
      <alignment horizontal="center" vertical="center" wrapText="1"/>
    </xf>
    <xf numFmtId="0" fontId="37" fillId="5" borderId="2" xfId="0" applyFont="1" applyFill="1" applyBorder="1" applyAlignment="1" applyProtection="1">
      <alignment horizontal="center" vertical="center" wrapText="1"/>
    </xf>
    <xf numFmtId="0" fontId="43" fillId="5" borderId="2" xfId="0" applyFont="1" applyFill="1" applyBorder="1" applyAlignment="1">
      <alignment horizontal="center" vertical="center" wrapText="1"/>
    </xf>
    <xf numFmtId="0" fontId="16" fillId="5" borderId="3" xfId="0" applyFont="1" applyFill="1" applyBorder="1" applyAlignment="1">
      <alignment horizontal="center" vertical="center"/>
    </xf>
    <xf numFmtId="0" fontId="38" fillId="0" borderId="0" xfId="0" applyFont="1" applyFill="1" applyBorder="1" applyAlignment="1" applyProtection="1"/>
    <xf numFmtId="0" fontId="44" fillId="0" borderId="28" xfId="0" applyFont="1" applyBorder="1" applyAlignment="1" applyProtection="1">
      <alignment horizontal="left" vertical="top" wrapText="1" indent="2"/>
    </xf>
    <xf numFmtId="0" fontId="38" fillId="0" borderId="0" xfId="0" applyFont="1"/>
    <xf numFmtId="0" fontId="16" fillId="0" borderId="0" xfId="0" applyFont="1"/>
    <xf numFmtId="0" fontId="46" fillId="0" borderId="0" xfId="0" applyFont="1" applyProtection="1"/>
    <xf numFmtId="0" fontId="33" fillId="0" borderId="0" xfId="0" applyFont="1" applyAlignment="1" applyProtection="1">
      <alignment horizontal="center" vertical="top"/>
    </xf>
    <xf numFmtId="0" fontId="45" fillId="0" borderId="0" xfId="0" applyFont="1" applyProtection="1"/>
    <xf numFmtId="0" fontId="16" fillId="0" borderId="0" xfId="0" applyFont="1" applyAlignment="1" applyProtection="1">
      <alignment vertical="center"/>
      <protection locked="0"/>
    </xf>
    <xf numFmtId="0" fontId="16" fillId="0" borderId="4" xfId="0" applyFont="1" applyFill="1" applyBorder="1" applyAlignment="1" applyProtection="1">
      <alignment horizontal="left" vertical="center" wrapText="1"/>
    </xf>
    <xf numFmtId="0" fontId="16" fillId="0" borderId="10" xfId="0" applyFont="1" applyFill="1" applyBorder="1" applyAlignment="1" applyProtection="1">
      <alignment horizontal="left" vertical="center" wrapText="1"/>
    </xf>
    <xf numFmtId="0" fontId="16" fillId="0" borderId="7" xfId="0" applyFont="1" applyBorder="1" applyAlignment="1" applyProtection="1">
      <alignment horizontal="left" vertical="center" wrapText="1"/>
    </xf>
    <xf numFmtId="0" fontId="16" fillId="0" borderId="9" xfId="0" applyFont="1" applyBorder="1" applyAlignment="1" applyProtection="1">
      <alignment horizontal="left" vertical="center" wrapText="1"/>
    </xf>
    <xf numFmtId="0" fontId="16" fillId="0" borderId="11" xfId="0" applyFont="1" applyBorder="1" applyAlignment="1" applyProtection="1">
      <alignment horizontal="left" vertical="center" wrapText="1"/>
    </xf>
    <xf numFmtId="0" fontId="16" fillId="0" borderId="12" xfId="0" applyFont="1" applyBorder="1" applyAlignment="1" applyProtection="1">
      <alignment horizontal="left" vertical="center" wrapText="1"/>
    </xf>
    <xf numFmtId="0" fontId="16" fillId="0" borderId="32" xfId="0" applyFont="1" applyFill="1" applyBorder="1" applyAlignment="1" applyProtection="1">
      <alignment horizontal="left" vertical="center"/>
    </xf>
    <xf numFmtId="0" fontId="16" fillId="0" borderId="10" xfId="0" applyFont="1" applyFill="1" applyBorder="1" applyAlignment="1" applyProtection="1">
      <alignment horizontal="left" vertical="center"/>
    </xf>
    <xf numFmtId="0" fontId="46" fillId="0" borderId="0" xfId="0" applyFont="1" applyAlignment="1" applyProtection="1">
      <alignment vertical="top"/>
    </xf>
    <xf numFmtId="0" fontId="45" fillId="0" borderId="0" xfId="0" applyFont="1" applyBorder="1" applyAlignment="1" applyProtection="1">
      <protection locked="0"/>
    </xf>
    <xf numFmtId="0" fontId="35" fillId="0" borderId="0" xfId="0" applyFont="1" applyProtection="1">
      <protection locked="0"/>
    </xf>
    <xf numFmtId="0" fontId="16" fillId="0" borderId="29" xfId="0" applyFont="1" applyFill="1" applyBorder="1" applyAlignment="1" applyProtection="1">
      <alignment vertical="center" wrapText="1"/>
    </xf>
    <xf numFmtId="0" fontId="16" fillId="0" borderId="41" xfId="0" applyFont="1" applyFill="1" applyBorder="1" applyAlignment="1" applyProtection="1">
      <alignment vertical="center" wrapText="1"/>
    </xf>
    <xf numFmtId="0" fontId="46" fillId="0" borderId="0" xfId="0" applyFont="1"/>
    <xf numFmtId="0" fontId="16" fillId="0" borderId="0" xfId="0" applyFont="1" applyBorder="1" applyAlignment="1" applyProtection="1"/>
    <xf numFmtId="0" fontId="38" fillId="0" borderId="46" xfId="0" applyFont="1" applyBorder="1" applyAlignment="1" applyProtection="1"/>
    <xf numFmtId="0" fontId="16" fillId="0" borderId="46" xfId="0" applyFont="1" applyBorder="1" applyAlignment="1"/>
    <xf numFmtId="0" fontId="16" fillId="5" borderId="48" xfId="0" applyFont="1" applyFill="1" applyBorder="1" applyAlignment="1">
      <alignment horizontal="center" vertical="center"/>
    </xf>
    <xf numFmtId="0" fontId="16" fillId="5" borderId="49" xfId="0" applyFont="1" applyFill="1" applyBorder="1" applyAlignment="1">
      <alignment horizontal="center" vertical="center" wrapText="1"/>
    </xf>
    <xf numFmtId="0" fontId="43" fillId="5" borderId="49" xfId="0" applyFont="1" applyFill="1" applyBorder="1" applyAlignment="1">
      <alignment horizontal="center" vertical="center" wrapText="1"/>
    </xf>
    <xf numFmtId="0" fontId="16" fillId="5" borderId="50" xfId="0" applyFont="1" applyFill="1" applyBorder="1" applyAlignment="1">
      <alignment horizontal="center" vertical="center"/>
    </xf>
    <xf numFmtId="0" fontId="16" fillId="0" borderId="0" xfId="0" applyFont="1" applyFill="1"/>
    <xf numFmtId="0" fontId="16" fillId="0" borderId="0" xfId="0" applyFont="1" applyAlignment="1"/>
    <xf numFmtId="0" fontId="16" fillId="5" borderId="2" xfId="0" applyFont="1" applyFill="1" applyBorder="1" applyAlignment="1">
      <alignment horizontal="center" vertical="center"/>
    </xf>
    <xf numFmtId="0" fontId="16" fillId="3" borderId="2" xfId="0" applyFont="1" applyFill="1" applyBorder="1" applyAlignment="1" applyProtection="1">
      <alignment horizontal="center" vertical="center"/>
      <protection locked="0"/>
    </xf>
    <xf numFmtId="0" fontId="16" fillId="3" borderId="3" xfId="0" applyFont="1" applyFill="1" applyBorder="1" applyAlignment="1" applyProtection="1">
      <alignment horizontal="left" vertical="top"/>
      <protection locked="0"/>
    </xf>
    <xf numFmtId="0" fontId="16" fillId="0" borderId="0" xfId="0" applyFont="1" applyFill="1" applyAlignment="1"/>
    <xf numFmtId="0" fontId="39" fillId="6" borderId="13" xfId="0" applyNumberFormat="1" applyFont="1" applyFill="1" applyBorder="1" applyAlignment="1" applyProtection="1">
      <alignment horizontal="center" vertical="center" wrapText="1" shrinkToFit="1"/>
    </xf>
    <xf numFmtId="0" fontId="16" fillId="3" borderId="14" xfId="0" applyNumberFormat="1" applyFont="1" applyFill="1" applyBorder="1" applyAlignment="1" applyProtection="1">
      <alignment vertical="top" wrapText="1"/>
      <protection locked="0"/>
    </xf>
    <xf numFmtId="0" fontId="39" fillId="6" borderId="16" xfId="0" applyNumberFormat="1" applyFont="1" applyFill="1" applyBorder="1" applyAlignment="1" applyProtection="1">
      <alignment horizontal="center" vertical="center" wrapText="1" shrinkToFit="1"/>
    </xf>
    <xf numFmtId="0" fontId="16" fillId="3" borderId="21" xfId="0" applyNumberFormat="1" applyFont="1" applyFill="1" applyBorder="1" applyAlignment="1" applyProtection="1">
      <alignment vertical="top" wrapText="1"/>
      <protection locked="0"/>
    </xf>
    <xf numFmtId="0" fontId="16" fillId="5" borderId="13" xfId="0" applyFont="1" applyFill="1" applyBorder="1" applyAlignment="1">
      <alignment horizontal="center" vertical="center"/>
    </xf>
    <xf numFmtId="0" fontId="16" fillId="5" borderId="13" xfId="0" applyFont="1" applyFill="1" applyBorder="1" applyAlignment="1" applyProtection="1">
      <alignment horizontal="center" vertical="center"/>
      <protection locked="0"/>
    </xf>
    <xf numFmtId="0" fontId="16" fillId="5" borderId="14" xfId="0" applyFont="1" applyFill="1" applyBorder="1" applyAlignment="1" applyProtection="1">
      <alignment horizontal="left" vertical="top"/>
      <protection locked="0"/>
    </xf>
    <xf numFmtId="0" fontId="39" fillId="7" borderId="7" xfId="0" applyNumberFormat="1" applyFont="1" applyFill="1" applyBorder="1" applyAlignment="1" applyProtection="1">
      <alignment horizontal="center" vertical="center" wrapText="1" shrinkToFit="1"/>
    </xf>
    <xf numFmtId="0" fontId="16" fillId="3" borderId="9" xfId="0" applyNumberFormat="1" applyFont="1" applyFill="1" applyBorder="1" applyAlignment="1" applyProtection="1">
      <alignment vertical="top" wrapText="1"/>
      <protection locked="0"/>
    </xf>
    <xf numFmtId="0" fontId="39" fillId="6" borderId="7" xfId="0" applyNumberFormat="1" applyFont="1" applyFill="1" applyBorder="1" applyAlignment="1" applyProtection="1">
      <alignment horizontal="center" vertical="center" wrapText="1" shrinkToFit="1"/>
    </xf>
    <xf numFmtId="0" fontId="16" fillId="5" borderId="7" xfId="0" applyFont="1" applyFill="1" applyBorder="1" applyAlignment="1">
      <alignment horizontal="center" vertical="center"/>
    </xf>
    <xf numFmtId="0" fontId="16" fillId="5" borderId="7" xfId="0" applyFont="1" applyFill="1" applyBorder="1" applyAlignment="1" applyProtection="1">
      <alignment horizontal="center" vertical="center"/>
      <protection locked="0"/>
    </xf>
    <xf numFmtId="0" fontId="16" fillId="5" borderId="9" xfId="0" applyFont="1" applyFill="1" applyBorder="1" applyAlignment="1" applyProtection="1">
      <alignment horizontal="left" vertical="top"/>
      <protection locked="0"/>
    </xf>
    <xf numFmtId="0" fontId="39" fillId="7" borderId="0" xfId="0" applyNumberFormat="1" applyFont="1" applyFill="1" applyBorder="1" applyAlignment="1" applyProtection="1">
      <alignment horizontal="left" vertical="top" wrapText="1" shrinkToFit="1"/>
    </xf>
    <xf numFmtId="0" fontId="39" fillId="7" borderId="16" xfId="0" applyNumberFormat="1" applyFont="1" applyFill="1" applyBorder="1" applyAlignment="1" applyProtection="1">
      <alignment horizontal="center" vertical="center" wrapText="1" shrinkToFit="1"/>
    </xf>
    <xf numFmtId="0" fontId="39" fillId="2" borderId="16" xfId="0" applyNumberFormat="1" applyFont="1" applyFill="1" applyBorder="1" applyAlignment="1" applyProtection="1">
      <alignment horizontal="center" vertical="center" wrapText="1" shrinkToFit="1"/>
    </xf>
    <xf numFmtId="0" fontId="39" fillId="6" borderId="11" xfId="0" applyNumberFormat="1" applyFont="1" applyFill="1" applyBorder="1" applyAlignment="1" applyProtection="1">
      <alignment horizontal="center" vertical="center" wrapText="1" shrinkToFit="1"/>
    </xf>
    <xf numFmtId="0" fontId="16" fillId="3" borderId="12" xfId="0" applyNumberFormat="1" applyFont="1" applyFill="1" applyBorder="1" applyAlignment="1" applyProtection="1">
      <alignment vertical="top" wrapText="1"/>
      <protection locked="0"/>
    </xf>
    <xf numFmtId="0" fontId="16" fillId="0" borderId="0" xfId="0" applyFont="1" applyBorder="1"/>
    <xf numFmtId="0" fontId="46" fillId="0" borderId="0" xfId="0" applyFont="1" applyAlignment="1" applyProtection="1"/>
    <xf numFmtId="0" fontId="43" fillId="0" borderId="0" xfId="0" applyFont="1" applyAlignment="1" applyProtection="1"/>
    <xf numFmtId="0" fontId="43" fillId="0" borderId="0" xfId="0" applyFont="1" applyAlignment="1" applyProtection="1">
      <alignment wrapText="1"/>
    </xf>
    <xf numFmtId="0" fontId="16" fillId="3" borderId="2" xfId="0" applyFont="1" applyFill="1" applyBorder="1" applyAlignment="1" applyProtection="1">
      <alignment vertical="center" wrapText="1"/>
      <protection locked="0"/>
    </xf>
    <xf numFmtId="0" fontId="16" fillId="0" borderId="23" xfId="0" applyFont="1" applyBorder="1" applyAlignment="1" applyProtection="1">
      <alignment horizontal="right" vertical="center" wrapText="1"/>
    </xf>
    <xf numFmtId="0" fontId="16" fillId="0" borderId="0" xfId="0" applyFont="1" applyAlignment="1" applyProtection="1">
      <alignment wrapText="1"/>
    </xf>
    <xf numFmtId="0" fontId="16" fillId="0" borderId="44" xfId="0" applyFont="1" applyBorder="1" applyAlignment="1"/>
    <xf numFmtId="0" fontId="16" fillId="0" borderId="0" xfId="0" applyFont="1" applyFill="1" applyBorder="1" applyAlignment="1" applyProtection="1">
      <alignment horizontal="right"/>
    </xf>
    <xf numFmtId="0" fontId="16" fillId="0" borderId="0" xfId="0" applyNumberFormat="1" applyFont="1" applyBorder="1" applyAlignment="1" applyProtection="1">
      <alignment horizontal="left" wrapText="1"/>
    </xf>
    <xf numFmtId="0" fontId="16" fillId="0" borderId="0" xfId="0" applyFont="1" applyFill="1" applyBorder="1" applyAlignment="1" applyProtection="1">
      <alignment horizontal="left"/>
    </xf>
    <xf numFmtId="0" fontId="16" fillId="0" borderId="32" xfId="0" applyFont="1" applyFill="1" applyBorder="1" applyAlignment="1" applyProtection="1">
      <alignment horizontal="left" vertical="center" wrapText="1"/>
    </xf>
    <xf numFmtId="0" fontId="16" fillId="0" borderId="0" xfId="0" applyFont="1" applyBorder="1" applyProtection="1"/>
    <xf numFmtId="0" fontId="16" fillId="0" borderId="0" xfId="0" applyFont="1" applyAlignment="1" applyProtection="1"/>
    <xf numFmtId="177" fontId="16" fillId="0" borderId="0" xfId="0" applyNumberFormat="1" applyFont="1" applyFill="1" applyBorder="1" applyAlignment="1" applyProtection="1">
      <alignment horizontal="center" vertical="center"/>
    </xf>
    <xf numFmtId="0" fontId="16" fillId="3" borderId="26" xfId="0" applyFont="1" applyFill="1" applyBorder="1" applyAlignment="1" applyProtection="1">
      <alignment vertical="center" wrapText="1"/>
      <protection locked="0"/>
    </xf>
    <xf numFmtId="0" fontId="16" fillId="3" borderId="27" xfId="0" applyFont="1" applyFill="1" applyBorder="1" applyAlignment="1" applyProtection="1">
      <alignment vertical="center" wrapText="1"/>
      <protection locked="0"/>
    </xf>
    <xf numFmtId="176" fontId="48" fillId="0" borderId="0" xfId="0" applyNumberFormat="1" applyFont="1" applyFill="1" applyAlignment="1" applyProtection="1">
      <alignment horizontal="center"/>
    </xf>
    <xf numFmtId="0" fontId="48" fillId="0" borderId="0" xfId="0" applyFont="1" applyFill="1" applyAlignment="1" applyProtection="1">
      <alignment horizontal="center"/>
    </xf>
    <xf numFmtId="0" fontId="16" fillId="0" borderId="7" xfId="0" applyFont="1" applyFill="1" applyBorder="1" applyAlignment="1" applyProtection="1">
      <alignment horizontal="center" wrapText="1"/>
    </xf>
    <xf numFmtId="0" fontId="16" fillId="0" borderId="7" xfId="0" applyFont="1" applyFill="1" applyBorder="1" applyAlignment="1" applyProtection="1">
      <alignment horizontal="center"/>
    </xf>
    <xf numFmtId="0" fontId="16" fillId="0" borderId="7" xfId="0" applyFont="1" applyFill="1" applyBorder="1" applyAlignment="1" applyProtection="1">
      <alignment horizontal="center" vertical="center"/>
    </xf>
    <xf numFmtId="0" fontId="16" fillId="0" borderId="7" xfId="0" applyFont="1" applyFill="1" applyBorder="1" applyAlignment="1" applyProtection="1">
      <alignment horizontal="center" vertical="center" wrapText="1"/>
    </xf>
    <xf numFmtId="0" fontId="16" fillId="0" borderId="26" xfId="0" applyFont="1" applyFill="1" applyBorder="1" applyAlignment="1" applyProtection="1">
      <alignment vertical="center" wrapText="1"/>
    </xf>
    <xf numFmtId="0" fontId="16" fillId="0" borderId="27" xfId="0" applyFont="1" applyFill="1" applyBorder="1" applyAlignment="1" applyProtection="1">
      <alignment vertical="center" wrapText="1"/>
    </xf>
    <xf numFmtId="0" fontId="16" fillId="0" borderId="30" xfId="0" applyFont="1" applyFill="1" applyBorder="1" applyAlignment="1" applyProtection="1">
      <alignment vertical="center" wrapText="1"/>
    </xf>
    <xf numFmtId="0" fontId="16" fillId="0" borderId="31" xfId="0" applyFont="1" applyFill="1" applyBorder="1" applyAlignment="1" applyProtection="1">
      <alignment vertical="center" wrapText="1"/>
    </xf>
    <xf numFmtId="0" fontId="16" fillId="3" borderId="2" xfId="0" applyFont="1" applyFill="1" applyBorder="1" applyAlignment="1" applyProtection="1">
      <alignment horizontal="center" vertical="center" wrapText="1"/>
      <protection locked="0"/>
    </xf>
    <xf numFmtId="0" fontId="16" fillId="0" borderId="24" xfId="0" applyFont="1" applyBorder="1" applyAlignment="1" applyProtection="1">
      <alignment horizontal="right" vertical="center" wrapText="1"/>
    </xf>
    <xf numFmtId="0" fontId="45" fillId="0" borderId="0" xfId="0" applyFont="1" applyBorder="1" applyAlignment="1" applyProtection="1">
      <alignment vertical="center"/>
    </xf>
    <xf numFmtId="0" fontId="38" fillId="0" borderId="0" xfId="0" applyFont="1" applyBorder="1" applyAlignment="1" applyProtection="1">
      <alignment wrapText="1"/>
    </xf>
    <xf numFmtId="0" fontId="16" fillId="2" borderId="5" xfId="0" applyFont="1" applyFill="1" applyBorder="1" applyProtection="1"/>
    <xf numFmtId="0" fontId="16" fillId="3" borderId="3" xfId="0" applyFont="1" applyFill="1" applyBorder="1" applyAlignment="1" applyProtection="1">
      <alignment horizontal="center" vertical="center" wrapText="1"/>
      <protection locked="0"/>
    </xf>
    <xf numFmtId="0" fontId="16" fillId="3" borderId="2" xfId="0" applyFont="1" applyFill="1" applyBorder="1" applyAlignment="1" applyProtection="1">
      <alignment vertical="center"/>
      <protection locked="0"/>
    </xf>
    <xf numFmtId="0" fontId="16" fillId="0" borderId="32" xfId="0" applyFont="1" applyBorder="1" applyAlignment="1" applyProtection="1">
      <alignment horizontal="left" vertical="center" wrapText="1"/>
    </xf>
    <xf numFmtId="0" fontId="16" fillId="0" borderId="56" xfId="0" applyFont="1" applyFill="1" applyBorder="1" applyAlignment="1" applyProtection="1">
      <alignment horizontal="left" vertical="center"/>
    </xf>
    <xf numFmtId="0" fontId="16" fillId="0" borderId="39" xfId="0" applyFont="1" applyFill="1" applyBorder="1" applyAlignment="1" applyProtection="1">
      <alignment vertical="center"/>
    </xf>
    <xf numFmtId="0" fontId="16" fillId="0" borderId="5" xfId="0" applyFont="1" applyBorder="1" applyAlignment="1" applyProtection="1">
      <alignment horizontal="left" vertical="center" wrapText="1"/>
    </xf>
    <xf numFmtId="0" fontId="16" fillId="0" borderId="17" xfId="0" applyFont="1" applyBorder="1" applyAlignment="1" applyProtection="1">
      <alignment horizontal="left" vertical="center" wrapText="1"/>
    </xf>
    <xf numFmtId="0" fontId="16" fillId="0" borderId="54" xfId="0" applyFont="1" applyFill="1" applyBorder="1" applyAlignment="1" applyProtection="1">
      <alignment horizontal="left" vertical="center" wrapText="1"/>
    </xf>
    <xf numFmtId="0" fontId="16" fillId="0" borderId="55" xfId="0" applyFont="1" applyFill="1" applyBorder="1" applyAlignment="1" applyProtection="1">
      <alignment vertical="center" wrapText="1"/>
    </xf>
    <xf numFmtId="0" fontId="38" fillId="0" borderId="0" xfId="0" applyFont="1" applyAlignment="1" applyProtection="1">
      <alignment wrapText="1"/>
    </xf>
    <xf numFmtId="0" fontId="16" fillId="0" borderId="26" xfId="0" applyFont="1" applyBorder="1" applyAlignment="1" applyProtection="1">
      <alignment vertical="center" wrapText="1"/>
    </xf>
    <xf numFmtId="0" fontId="16" fillId="0" borderId="6" xfId="0" applyFont="1" applyBorder="1" applyAlignment="1" applyProtection="1">
      <alignment vertical="center" wrapText="1"/>
    </xf>
    <xf numFmtId="0" fontId="16" fillId="0" borderId="6" xfId="0" applyFont="1" applyBorder="1" applyAlignment="1" applyProtection="1"/>
    <xf numFmtId="0" fontId="38" fillId="0" borderId="7" xfId="0" applyFont="1" applyFill="1" applyBorder="1" applyAlignment="1" applyProtection="1">
      <alignment horizontal="center" wrapText="1"/>
    </xf>
    <xf numFmtId="0" fontId="38" fillId="0" borderId="7" xfId="0" applyFont="1" applyFill="1" applyBorder="1" applyAlignment="1" applyProtection="1">
      <alignment horizontal="center"/>
    </xf>
    <xf numFmtId="0" fontId="16" fillId="0" borderId="5" xfId="0" applyFont="1" applyFill="1" applyBorder="1" applyAlignment="1" applyProtection="1">
      <alignment vertical="center" wrapText="1"/>
    </xf>
    <xf numFmtId="0" fontId="38" fillId="0" borderId="0" xfId="0" applyFont="1" applyAlignment="1">
      <alignment vertical="center" wrapText="1"/>
    </xf>
    <xf numFmtId="0" fontId="45" fillId="4" borderId="7" xfId="0" applyFont="1" applyFill="1" applyBorder="1" applyAlignment="1">
      <alignment horizontal="center" vertical="top"/>
    </xf>
    <xf numFmtId="0" fontId="33" fillId="0" borderId="0" xfId="0" applyFont="1"/>
    <xf numFmtId="0" fontId="38" fillId="0" borderId="0" xfId="0" applyFont="1" applyAlignment="1">
      <alignment vertical="top" wrapText="1"/>
    </xf>
    <xf numFmtId="0" fontId="45" fillId="4" borderId="7" xfId="0" applyFont="1" applyFill="1" applyBorder="1" applyAlignment="1">
      <alignment horizontal="center" vertical="top" wrapText="1"/>
    </xf>
    <xf numFmtId="0" fontId="38" fillId="3" borderId="0" xfId="0" applyFont="1" applyFill="1" applyAlignment="1">
      <alignment vertical="top" wrapText="1"/>
    </xf>
    <xf numFmtId="0" fontId="50" fillId="0" borderId="0" xfId="0" applyFont="1" applyAlignment="1">
      <alignment vertical="top" wrapText="1"/>
    </xf>
    <xf numFmtId="0" fontId="51" fillId="10" borderId="0" xfId="0" applyFont="1" applyFill="1" applyAlignment="1">
      <alignment vertical="top" wrapText="1"/>
    </xf>
    <xf numFmtId="0" fontId="38" fillId="0" borderId="0" xfId="0" quotePrefix="1" applyFont="1" applyAlignment="1">
      <alignment vertical="top" wrapText="1"/>
    </xf>
    <xf numFmtId="0" fontId="39" fillId="0" borderId="0" xfId="0" quotePrefix="1" applyFont="1" applyAlignment="1">
      <alignment horizontal="left" vertical="top" wrapText="1" indent="2"/>
    </xf>
    <xf numFmtId="0" fontId="38" fillId="0" borderId="0" xfId="0" quotePrefix="1" applyFont="1" applyAlignment="1">
      <alignment horizontal="left" wrapText="1" indent="1"/>
    </xf>
    <xf numFmtId="0" fontId="33" fillId="3" borderId="0" xfId="0" applyFont="1" applyFill="1" applyAlignment="1">
      <alignment vertical="top" wrapText="1"/>
    </xf>
    <xf numFmtId="0" fontId="38" fillId="0" borderId="0" xfId="0" applyFont="1" applyAlignment="1">
      <alignment horizontal="left" vertical="top" wrapText="1"/>
    </xf>
    <xf numFmtId="0" fontId="38" fillId="0" borderId="0" xfId="0" applyFont="1" applyAlignment="1">
      <alignment horizontal="left" vertical="top" indent="1"/>
    </xf>
    <xf numFmtId="0" fontId="38" fillId="0" borderId="0" xfId="0" quotePrefix="1" applyFont="1" applyAlignment="1">
      <alignment horizontal="left" vertical="top" wrapText="1" indent="1"/>
    </xf>
    <xf numFmtId="0" fontId="50" fillId="0" borderId="0" xfId="0" applyFont="1"/>
    <xf numFmtId="0" fontId="33" fillId="3" borderId="0" xfId="0" applyFont="1" applyFill="1" applyAlignment="1">
      <alignment vertical="top"/>
    </xf>
    <xf numFmtId="0" fontId="38" fillId="0" borderId="0" xfId="0" applyFont="1" applyAlignment="1">
      <alignment horizontal="left" vertical="top" wrapText="1" indent="1"/>
    </xf>
    <xf numFmtId="0" fontId="38" fillId="0" borderId="0" xfId="0" applyFont="1" applyAlignment="1"/>
    <xf numFmtId="49" fontId="16" fillId="0" borderId="5" xfId="0" applyNumberFormat="1" applyFont="1" applyBorder="1" applyAlignment="1" applyProtection="1">
      <alignment horizontal="left" vertical="center" wrapText="1"/>
    </xf>
    <xf numFmtId="49" fontId="16" fillId="0" borderId="20" xfId="0" applyNumberFormat="1" applyFont="1" applyBorder="1" applyAlignment="1" applyProtection="1">
      <alignment horizontal="left" vertical="center" wrapText="1"/>
    </xf>
    <xf numFmtId="0" fontId="16" fillId="0" borderId="4" xfId="0" applyNumberFormat="1" applyFont="1" applyFill="1" applyBorder="1" applyAlignment="1" applyProtection="1">
      <alignment vertical="center"/>
    </xf>
    <xf numFmtId="49" fontId="16" fillId="0" borderId="4" xfId="0" applyNumberFormat="1" applyFont="1" applyFill="1" applyBorder="1" applyAlignment="1" applyProtection="1">
      <alignment vertical="center" wrapText="1"/>
    </xf>
    <xf numFmtId="49" fontId="16" fillId="0" borderId="10" xfId="0" applyNumberFormat="1" applyFont="1" applyFill="1" applyBorder="1" applyAlignment="1" applyProtection="1">
      <alignment vertical="center" wrapText="1"/>
    </xf>
    <xf numFmtId="0" fontId="16" fillId="0" borderId="0" xfId="0" applyFont="1" applyBorder="1" applyAlignment="1" applyProtection="1">
      <protection locked="0"/>
    </xf>
    <xf numFmtId="0" fontId="16" fillId="0" borderId="0" xfId="0" applyFont="1" applyFill="1" applyBorder="1" applyAlignment="1" applyProtection="1"/>
    <xf numFmtId="0" fontId="16" fillId="0" borderId="0" xfId="0" applyFont="1" applyBorder="1" applyAlignment="1"/>
    <xf numFmtId="0" fontId="16" fillId="0" borderId="0" xfId="0" applyFont="1" applyAlignment="1">
      <alignment vertical="top"/>
    </xf>
    <xf numFmtId="0" fontId="33" fillId="8" borderId="0" xfId="0" applyFont="1" applyFill="1"/>
    <xf numFmtId="0" fontId="33" fillId="3" borderId="0" xfId="0" applyFont="1" applyFill="1"/>
    <xf numFmtId="0" fontId="33" fillId="3" borderId="0" xfId="0" applyFont="1" applyFill="1" applyProtection="1"/>
    <xf numFmtId="0" fontId="33" fillId="7" borderId="0" xfId="0" applyFont="1" applyFill="1"/>
    <xf numFmtId="0" fontId="33" fillId="7" borderId="0" xfId="0" applyFont="1" applyFill="1" applyProtection="1"/>
    <xf numFmtId="178" fontId="16" fillId="3" borderId="7" xfId="0" applyNumberFormat="1" applyFont="1" applyFill="1" applyBorder="1" applyAlignment="1" applyProtection="1">
      <alignment horizontal="left" vertical="center"/>
      <protection locked="0"/>
    </xf>
    <xf numFmtId="0" fontId="16" fillId="0" borderId="0" xfId="0" applyFont="1" applyFill="1" applyBorder="1" applyAlignment="1" applyProtection="1"/>
    <xf numFmtId="0" fontId="16" fillId="0" borderId="0" xfId="0" applyFont="1" applyBorder="1" applyAlignment="1"/>
    <xf numFmtId="0" fontId="16" fillId="0" borderId="0" xfId="0" applyFont="1" applyAlignment="1">
      <alignment vertical="top"/>
    </xf>
    <xf numFmtId="0" fontId="16" fillId="0" borderId="0" xfId="0" applyFont="1" applyBorder="1" applyAlignment="1" applyProtection="1"/>
    <xf numFmtId="0" fontId="16" fillId="0" borderId="5" xfId="0" applyFont="1" applyFill="1" applyBorder="1" applyAlignment="1" applyProtection="1">
      <alignment horizontal="left" vertical="center" wrapText="1"/>
    </xf>
    <xf numFmtId="0" fontId="16" fillId="0" borderId="0" xfId="0" applyFont="1" applyBorder="1" applyAlignment="1" applyProtection="1">
      <alignment vertical="center" wrapText="1"/>
    </xf>
    <xf numFmtId="0" fontId="16" fillId="0" borderId="6" xfId="0" applyFont="1" applyBorder="1" applyAlignment="1" applyProtection="1">
      <alignment horizontal="center" vertical="center"/>
    </xf>
    <xf numFmtId="0" fontId="38" fillId="0" borderId="0" xfId="0" applyFont="1" applyBorder="1" applyAlignment="1" applyProtection="1">
      <alignment vertical="center" wrapText="1"/>
    </xf>
    <xf numFmtId="0" fontId="16" fillId="0" borderId="0" xfId="0" applyFont="1" applyBorder="1" applyAlignment="1" applyProtection="1">
      <alignment horizontal="right" vertical="center"/>
    </xf>
    <xf numFmtId="0" fontId="16" fillId="0" borderId="0" xfId="0" applyFont="1" applyFill="1" applyBorder="1" applyAlignment="1" applyProtection="1">
      <protection locked="0"/>
    </xf>
    <xf numFmtId="0" fontId="56" fillId="0" borderId="0" xfId="0" applyFont="1" applyAlignment="1" applyProtection="1">
      <alignment horizontal="center" vertical="center" wrapText="1"/>
    </xf>
    <xf numFmtId="0" fontId="56" fillId="0" borderId="0" xfId="0" applyFont="1" applyAlignment="1" applyProtection="1">
      <alignment horizontal="center" vertical="center"/>
    </xf>
    <xf numFmtId="0" fontId="16" fillId="0" borderId="0" xfId="0" applyFont="1" applyAlignment="1" applyProtection="1">
      <alignment vertical="center" wrapText="1"/>
    </xf>
    <xf numFmtId="0" fontId="16" fillId="0" borderId="0" xfId="0" applyFont="1" applyAlignment="1">
      <alignment vertical="center"/>
    </xf>
    <xf numFmtId="0" fontId="16" fillId="0" borderId="0" xfId="0" applyFont="1" applyBorder="1" applyAlignment="1" applyProtection="1">
      <alignment horizontal="right" vertical="center" wrapText="1"/>
    </xf>
    <xf numFmtId="0" fontId="38" fillId="0" borderId="0" xfId="0" applyFont="1" applyBorder="1" applyAlignment="1" applyProtection="1">
      <alignment horizontal="left"/>
    </xf>
    <xf numFmtId="0" fontId="16" fillId="0" borderId="0" xfId="0" applyFont="1" applyFill="1" applyBorder="1" applyAlignment="1">
      <alignment horizontal="right" vertical="center" wrapText="1"/>
    </xf>
    <xf numFmtId="0" fontId="57" fillId="0" borderId="0" xfId="1" applyFont="1" applyAlignment="1" applyProtection="1"/>
    <xf numFmtId="0" fontId="16" fillId="0" borderId="0" xfId="0" applyFont="1" applyAlignment="1">
      <alignment vertical="center" wrapText="1"/>
    </xf>
    <xf numFmtId="0" fontId="16" fillId="0" borderId="2" xfId="0" applyFont="1" applyFill="1" applyBorder="1" applyAlignment="1" applyProtection="1">
      <alignment horizontal="center" vertical="center"/>
    </xf>
    <xf numFmtId="0" fontId="16" fillId="3" borderId="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5" borderId="14" xfId="0" applyFont="1" applyFill="1" applyBorder="1" applyAlignment="1" applyProtection="1">
      <alignment horizontal="left" vertical="center"/>
      <protection locked="0"/>
    </xf>
    <xf numFmtId="0" fontId="16" fillId="5" borderId="9" xfId="0" applyFont="1" applyFill="1" applyBorder="1" applyAlignment="1" applyProtection="1">
      <alignment horizontal="left" vertical="center"/>
      <protection locked="0"/>
    </xf>
    <xf numFmtId="0" fontId="16" fillId="0" borderId="11" xfId="0" applyFont="1" applyFill="1" applyBorder="1" applyAlignment="1" applyProtection="1">
      <alignment horizontal="center" vertical="center"/>
    </xf>
    <xf numFmtId="0" fontId="16" fillId="0" borderId="51" xfId="0" applyFont="1" applyFill="1" applyBorder="1" applyAlignment="1" applyProtection="1">
      <alignment horizontal="center" vertical="center"/>
    </xf>
    <xf numFmtId="0" fontId="16" fillId="0" borderId="0" xfId="0" applyFont="1" applyFill="1" applyAlignment="1" applyProtection="1">
      <alignment horizontal="center"/>
    </xf>
    <xf numFmtId="0" fontId="16" fillId="0" borderId="44" xfId="0" applyFont="1" applyFill="1" applyBorder="1" applyAlignment="1" applyProtection="1">
      <alignment vertical="center" wrapText="1"/>
    </xf>
    <xf numFmtId="176" fontId="16" fillId="0" borderId="44" xfId="0" applyNumberFormat="1" applyFont="1" applyFill="1" applyBorder="1" applyAlignment="1" applyProtection="1">
      <alignment vertical="center" wrapText="1"/>
    </xf>
    <xf numFmtId="0" fontId="16" fillId="0" borderId="6" xfId="0" applyFont="1" applyBorder="1" applyAlignment="1" applyProtection="1">
      <alignment vertical="center"/>
    </xf>
    <xf numFmtId="0" fontId="16" fillId="3" borderId="8" xfId="0" applyFont="1" applyFill="1" applyBorder="1" applyAlignment="1" applyProtection="1">
      <alignment horizontal="center" vertical="center"/>
      <protection locked="0"/>
    </xf>
    <xf numFmtId="0" fontId="16" fillId="3" borderId="25" xfId="0" applyFont="1" applyFill="1" applyBorder="1" applyAlignment="1" applyProtection="1">
      <alignment horizontal="center" vertical="center"/>
      <protection locked="0"/>
    </xf>
    <xf numFmtId="0" fontId="42" fillId="3" borderId="44" xfId="0" applyFont="1" applyFill="1" applyBorder="1" applyAlignment="1" applyProtection="1">
      <alignment vertical="top" wrapText="1"/>
      <protection locked="0"/>
    </xf>
    <xf numFmtId="0" fontId="42" fillId="3" borderId="45" xfId="0" applyFont="1" applyFill="1" applyBorder="1" applyAlignment="1" applyProtection="1">
      <alignment vertical="top" wrapText="1"/>
      <protection locked="0"/>
    </xf>
    <xf numFmtId="0" fontId="16" fillId="0" borderId="0" xfId="0" applyFont="1" applyAlignment="1" applyProtection="1">
      <alignment wrapText="1"/>
    </xf>
    <xf numFmtId="0" fontId="42" fillId="0" borderId="15" xfId="0" applyFont="1" applyBorder="1" applyAlignment="1" applyProtection="1">
      <alignment vertical="center" wrapText="1"/>
    </xf>
    <xf numFmtId="0" fontId="33" fillId="3" borderId="3" xfId="0" applyFont="1" applyFill="1" applyBorder="1" applyAlignment="1" applyProtection="1">
      <alignment horizontal="center" vertical="center" wrapText="1"/>
      <protection locked="0"/>
    </xf>
    <xf numFmtId="0" fontId="33" fillId="0" borderId="42" xfId="0" applyFont="1" applyFill="1" applyBorder="1" applyAlignment="1" applyProtection="1">
      <alignment horizontal="left" vertical="center" wrapText="1"/>
    </xf>
    <xf numFmtId="0" fontId="33" fillId="0" borderId="7" xfId="0" applyFont="1" applyBorder="1" applyAlignment="1" applyProtection="1">
      <alignment horizontal="left" vertical="center" wrapText="1"/>
    </xf>
    <xf numFmtId="0" fontId="33" fillId="0" borderId="9" xfId="0" applyFont="1" applyBorder="1" applyAlignment="1" applyProtection="1">
      <alignment horizontal="left" vertical="center" wrapText="1"/>
    </xf>
    <xf numFmtId="0" fontId="33" fillId="0" borderId="11" xfId="0" applyFont="1" applyBorder="1" applyAlignment="1" applyProtection="1">
      <alignment horizontal="left" vertical="center" wrapText="1"/>
    </xf>
    <xf numFmtId="0" fontId="33" fillId="0" borderId="12" xfId="0" applyFont="1" applyBorder="1" applyAlignment="1" applyProtection="1">
      <alignment horizontal="left" vertical="center" wrapText="1"/>
    </xf>
    <xf numFmtId="0" fontId="16" fillId="0" borderId="8" xfId="0" applyFont="1" applyFill="1" applyBorder="1" applyAlignment="1" applyProtection="1">
      <alignment horizontal="right" vertical="center" wrapText="1"/>
    </xf>
    <xf numFmtId="0" fontId="43" fillId="0" borderId="0" xfId="0" applyFont="1" applyAlignment="1" applyProtection="1">
      <alignment vertical="center"/>
    </xf>
    <xf numFmtId="0" fontId="16" fillId="3" borderId="0" xfId="0" applyFont="1" applyFill="1"/>
    <xf numFmtId="0" fontId="16" fillId="5" borderId="7" xfId="0" applyFont="1" applyFill="1" applyBorder="1" applyAlignment="1" applyProtection="1">
      <alignment horizontal="left" vertical="top"/>
      <protection locked="0"/>
    </xf>
    <xf numFmtId="0" fontId="16" fillId="5" borderId="13" xfId="0" applyFont="1" applyFill="1" applyBorder="1" applyAlignment="1" applyProtection="1">
      <alignment horizontal="left" vertical="top"/>
      <protection locked="0"/>
    </xf>
    <xf numFmtId="0" fontId="16" fillId="0" borderId="20" xfId="0" applyFont="1" applyFill="1" applyBorder="1" applyAlignment="1" applyProtection="1">
      <alignment horizontal="right" vertical="center" wrapText="1"/>
    </xf>
    <xf numFmtId="0" fontId="16" fillId="0" borderId="10" xfId="0" applyFont="1" applyFill="1" applyBorder="1" applyAlignment="1" applyProtection="1">
      <alignment horizontal="right" vertical="center" wrapText="1"/>
    </xf>
    <xf numFmtId="0" fontId="16" fillId="8" borderId="0" xfId="0" applyFont="1" applyFill="1"/>
    <xf numFmtId="0" fontId="16" fillId="8" borderId="0" xfId="0" applyFont="1" applyFill="1" applyBorder="1" applyAlignment="1">
      <alignment horizontal="left" vertical="center" wrapText="1"/>
    </xf>
    <xf numFmtId="0" fontId="0" fillId="0" borderId="0" xfId="0" applyFont="1"/>
    <xf numFmtId="0" fontId="16" fillId="0" borderId="0" xfId="0" applyFont="1" applyAlignment="1" applyProtection="1">
      <alignment wrapText="1"/>
    </xf>
    <xf numFmtId="0" fontId="48" fillId="0" borderId="28" xfId="0" applyFont="1" applyFill="1" applyBorder="1" applyAlignment="1" applyProtection="1">
      <alignment horizontal="center" vertical="center"/>
    </xf>
    <xf numFmtId="0" fontId="38" fillId="0" borderId="13" xfId="0" applyFont="1" applyFill="1" applyBorder="1" applyAlignment="1" applyProtection="1">
      <alignment horizontal="left" vertical="center" wrapText="1"/>
    </xf>
    <xf numFmtId="0" fontId="38" fillId="0" borderId="14" xfId="0" applyFont="1" applyFill="1" applyBorder="1" applyAlignment="1" applyProtection="1">
      <alignment horizontal="left" vertical="center" wrapText="1"/>
    </xf>
    <xf numFmtId="0" fontId="38" fillId="0" borderId="7" xfId="0" applyFont="1" applyFill="1" applyBorder="1" applyAlignment="1" applyProtection="1">
      <alignment horizontal="left" vertical="center" wrapText="1"/>
    </xf>
    <xf numFmtId="0" fontId="38" fillId="0" borderId="9" xfId="0" applyFont="1" applyFill="1" applyBorder="1" applyAlignment="1" applyProtection="1">
      <alignment horizontal="left" vertical="center" wrapText="1"/>
    </xf>
    <xf numFmtId="0" fontId="38" fillId="0" borderId="11" xfId="0" applyFont="1" applyFill="1" applyBorder="1" applyAlignment="1" applyProtection="1">
      <alignment horizontal="left" vertical="center" wrapText="1"/>
    </xf>
    <xf numFmtId="0" fontId="38" fillId="0" borderId="12" xfId="0" applyFont="1" applyFill="1" applyBorder="1" applyAlignment="1" applyProtection="1">
      <alignment horizontal="left" vertical="center" wrapText="1"/>
    </xf>
    <xf numFmtId="0" fontId="33" fillId="0" borderId="34" xfId="0" applyFont="1" applyBorder="1" applyAlignment="1" applyProtection="1">
      <alignment horizontal="left" vertical="center" wrapText="1"/>
    </xf>
    <xf numFmtId="0" fontId="16" fillId="0" borderId="4" xfId="0" applyFont="1" applyBorder="1" applyAlignment="1" applyProtection="1">
      <alignment horizontal="left" vertical="center" wrapText="1"/>
    </xf>
    <xf numFmtId="0" fontId="16" fillId="0" borderId="10" xfId="0" applyFont="1" applyBorder="1" applyAlignment="1" applyProtection="1">
      <alignment horizontal="left" vertical="center" wrapText="1"/>
    </xf>
    <xf numFmtId="0" fontId="33" fillId="0" borderId="34" xfId="0" applyFont="1" applyFill="1" applyBorder="1" applyAlignment="1" applyProtection="1">
      <alignment horizontal="left" vertical="center" wrapText="1"/>
    </xf>
    <xf numFmtId="0" fontId="16" fillId="0" borderId="26" xfId="0" applyFont="1" applyBorder="1" applyAlignment="1" applyProtection="1">
      <alignment vertical="center" wrapText="1"/>
      <protection locked="0"/>
    </xf>
    <xf numFmtId="0" fontId="16" fillId="0" borderId="27" xfId="0" applyFont="1" applyBorder="1" applyAlignment="1" applyProtection="1">
      <alignment vertical="center" wrapText="1"/>
      <protection locked="0"/>
    </xf>
    <xf numFmtId="0" fontId="16" fillId="0" borderId="4" xfId="0" applyFont="1" applyBorder="1" applyAlignment="1" applyProtection="1">
      <alignment vertical="center" wrapText="1"/>
    </xf>
    <xf numFmtId="0" fontId="16" fillId="0" borderId="10" xfId="0" applyFont="1" applyBorder="1" applyAlignment="1" applyProtection="1">
      <alignment vertical="center" wrapText="1"/>
    </xf>
    <xf numFmtId="0" fontId="16" fillId="0" borderId="3" xfId="0" applyFont="1" applyBorder="1" applyAlignment="1" applyProtection="1">
      <alignment horizontal="center" vertical="center" wrapText="1"/>
    </xf>
    <xf numFmtId="0" fontId="33" fillId="0" borderId="10" xfId="0" applyFont="1" applyBorder="1" applyAlignment="1" applyProtection="1">
      <alignment horizontal="left" vertical="center" wrapText="1"/>
    </xf>
    <xf numFmtId="49" fontId="38" fillId="0" borderId="0" xfId="0" quotePrefix="1" applyNumberFormat="1" applyFont="1" applyAlignment="1">
      <alignment vertical="top" wrapText="1"/>
    </xf>
    <xf numFmtId="0" fontId="38" fillId="0" borderId="0" xfId="0" quotePrefix="1" applyFont="1" applyAlignment="1">
      <alignment vertical="center" wrapText="1"/>
    </xf>
    <xf numFmtId="0" fontId="38" fillId="10" borderId="0" xfId="0" quotePrefix="1" applyFont="1" applyFill="1" applyAlignment="1">
      <alignment vertical="center" wrapText="1"/>
    </xf>
    <xf numFmtId="0" fontId="38" fillId="0" borderId="0" xfId="0" quotePrefix="1" applyFont="1" applyAlignment="1">
      <alignment horizontal="left" vertical="top" wrapText="1"/>
    </xf>
    <xf numFmtId="0" fontId="16" fillId="0" borderId="15" xfId="0" applyNumberFormat="1" applyFont="1" applyFill="1" applyBorder="1" applyAlignment="1" applyProtection="1">
      <alignment horizontal="left" vertical="center"/>
    </xf>
    <xf numFmtId="0" fontId="16" fillId="0" borderId="44" xfId="0" applyFont="1" applyBorder="1" applyAlignment="1" applyProtection="1">
      <alignment vertical="top" wrapText="1"/>
    </xf>
    <xf numFmtId="0" fontId="16" fillId="3" borderId="45" xfId="0" applyFont="1" applyFill="1" applyBorder="1" applyAlignment="1" applyProtection="1">
      <alignment vertical="top" wrapText="1"/>
      <protection locked="0"/>
    </xf>
    <xf numFmtId="0" fontId="16" fillId="0" borderId="45" xfId="0" applyFont="1" applyBorder="1" applyAlignment="1" applyProtection="1">
      <alignment vertical="top" wrapText="1"/>
    </xf>
    <xf numFmtId="0" fontId="16" fillId="3" borderId="52" xfId="0" applyFont="1" applyFill="1" applyBorder="1" applyAlignment="1" applyProtection="1">
      <alignment vertical="top" wrapText="1"/>
      <protection locked="0"/>
    </xf>
    <xf numFmtId="0" fontId="16" fillId="3" borderId="0" xfId="0" applyFont="1" applyFill="1" applyBorder="1" applyAlignment="1" applyProtection="1">
      <alignment vertical="top" wrapText="1"/>
      <protection locked="0"/>
    </xf>
    <xf numFmtId="0" fontId="16" fillId="3" borderId="53" xfId="0" applyFont="1" applyFill="1" applyBorder="1" applyAlignment="1" applyProtection="1">
      <alignment vertical="top" wrapText="1"/>
      <protection locked="0"/>
    </xf>
    <xf numFmtId="0" fontId="16" fillId="3" borderId="44" xfId="0" applyFont="1" applyFill="1" applyBorder="1" applyAlignment="1" applyProtection="1">
      <alignment vertical="top" wrapText="1"/>
      <protection locked="0"/>
    </xf>
    <xf numFmtId="178" fontId="33" fillId="0" borderId="12" xfId="0" applyNumberFormat="1" applyFont="1" applyFill="1" applyBorder="1" applyAlignment="1" applyProtection="1">
      <alignment horizontal="left" vertical="center" wrapText="1"/>
    </xf>
    <xf numFmtId="178" fontId="33" fillId="0" borderId="43" xfId="0" applyNumberFormat="1" applyFont="1" applyFill="1" applyBorder="1" applyAlignment="1" applyProtection="1">
      <alignment horizontal="left" vertical="center" wrapText="1"/>
    </xf>
    <xf numFmtId="0" fontId="16" fillId="3" borderId="11" xfId="0" applyFont="1" applyFill="1" applyBorder="1" applyAlignment="1" applyProtection="1">
      <protection locked="0"/>
    </xf>
    <xf numFmtId="0" fontId="16" fillId="3" borderId="12" xfId="0" applyFont="1" applyFill="1" applyBorder="1" applyAlignment="1" applyProtection="1">
      <protection locked="0"/>
    </xf>
    <xf numFmtId="0" fontId="16" fillId="3" borderId="23" xfId="0" applyFont="1" applyFill="1" applyBorder="1" applyAlignment="1" applyProtection="1">
      <alignment vertical="center"/>
      <protection locked="0"/>
    </xf>
    <xf numFmtId="0" fontId="16" fillId="3" borderId="8" xfId="0" applyFont="1" applyFill="1" applyBorder="1" applyAlignment="1" applyProtection="1">
      <alignment vertical="center"/>
      <protection locked="0"/>
    </xf>
    <xf numFmtId="0" fontId="16" fillId="3" borderId="25" xfId="0" applyFont="1" applyFill="1" applyBorder="1" applyAlignment="1" applyProtection="1">
      <protection locked="0"/>
    </xf>
    <xf numFmtId="0" fontId="16" fillId="3" borderId="11" xfId="0" applyFont="1" applyFill="1" applyBorder="1" applyAlignment="1" applyProtection="1">
      <alignment vertical="center" wrapText="1"/>
      <protection locked="0"/>
    </xf>
    <xf numFmtId="0" fontId="16" fillId="0" borderId="11" xfId="0" applyFont="1" applyBorder="1" applyAlignment="1" applyProtection="1">
      <alignment vertical="center" wrapText="1"/>
      <protection locked="0"/>
    </xf>
    <xf numFmtId="0" fontId="16" fillId="0" borderId="12" xfId="0" applyFont="1" applyBorder="1" applyAlignment="1" applyProtection="1">
      <alignment vertical="center" wrapText="1"/>
      <protection locked="0"/>
    </xf>
    <xf numFmtId="0" fontId="16" fillId="3" borderId="33" xfId="0" applyFont="1" applyFill="1" applyBorder="1" applyAlignment="1" applyProtection="1">
      <alignment vertical="center" wrapText="1"/>
      <protection locked="0"/>
    </xf>
    <xf numFmtId="0" fontId="16" fillId="0" borderId="33" xfId="0" applyFont="1" applyBorder="1" applyAlignment="1" applyProtection="1">
      <alignment vertical="center" wrapText="1"/>
      <protection locked="0"/>
    </xf>
    <xf numFmtId="0" fontId="16" fillId="0" borderId="34" xfId="0" applyFont="1" applyBorder="1" applyAlignment="1" applyProtection="1">
      <alignment vertical="center" wrapText="1"/>
      <protection locked="0"/>
    </xf>
    <xf numFmtId="0" fontId="16" fillId="3" borderId="7" xfId="0" applyFont="1" applyFill="1" applyBorder="1" applyAlignment="1" applyProtection="1">
      <alignment vertical="center" wrapText="1"/>
      <protection locked="0"/>
    </xf>
    <xf numFmtId="0" fontId="16" fillId="0" borderId="7" xfId="0" applyFont="1" applyBorder="1" applyAlignment="1" applyProtection="1">
      <alignment vertical="center" wrapText="1"/>
      <protection locked="0"/>
    </xf>
    <xf numFmtId="0" fontId="16" fillId="0" borderId="9" xfId="0" applyFont="1" applyBorder="1" applyAlignment="1" applyProtection="1">
      <alignment vertical="center" wrapText="1"/>
      <protection locked="0"/>
    </xf>
    <xf numFmtId="0" fontId="16" fillId="3" borderId="33" xfId="0" applyFont="1" applyFill="1" applyBorder="1" applyAlignment="1" applyProtection="1">
      <protection locked="0"/>
    </xf>
    <xf numFmtId="0" fontId="16" fillId="3" borderId="34" xfId="0" applyFont="1" applyFill="1" applyBorder="1" applyAlignment="1" applyProtection="1">
      <protection locked="0"/>
    </xf>
    <xf numFmtId="0" fontId="33" fillId="2" borderId="60" xfId="0" applyFont="1" applyFill="1" applyBorder="1" applyAlignment="1" applyProtection="1">
      <alignment horizontal="center" vertical="center"/>
    </xf>
    <xf numFmtId="0" fontId="33" fillId="2" borderId="56" xfId="0" applyFont="1" applyFill="1" applyBorder="1" applyAlignment="1" applyProtection="1">
      <alignment horizontal="center" vertical="center"/>
    </xf>
    <xf numFmtId="0" fontId="33" fillId="2" borderId="39" xfId="0" applyFont="1" applyFill="1" applyBorder="1" applyAlignment="1" applyProtection="1">
      <alignment horizontal="center" vertical="center"/>
    </xf>
    <xf numFmtId="0" fontId="33" fillId="2" borderId="57" xfId="0" applyFont="1" applyFill="1" applyBorder="1" applyAlignment="1" applyProtection="1">
      <alignment horizontal="center"/>
    </xf>
    <xf numFmtId="0" fontId="33" fillId="2" borderId="54" xfId="0" applyFont="1" applyFill="1" applyBorder="1" applyAlignment="1" applyProtection="1">
      <alignment horizontal="center"/>
    </xf>
    <xf numFmtId="0" fontId="33" fillId="2" borderId="58" xfId="0" applyFont="1" applyFill="1" applyBorder="1" applyAlignment="1" applyProtection="1">
      <alignment horizontal="center"/>
    </xf>
    <xf numFmtId="0" fontId="33" fillId="3" borderId="85" xfId="0" applyNumberFormat="1" applyFont="1" applyFill="1" applyBorder="1" applyAlignment="1" applyProtection="1">
      <alignment wrapText="1"/>
      <protection locked="0"/>
    </xf>
    <xf numFmtId="0" fontId="33" fillId="3" borderId="61" xfId="0" applyNumberFormat="1" applyFont="1" applyFill="1" applyBorder="1" applyAlignment="1" applyProtection="1">
      <alignment wrapText="1"/>
      <protection locked="0"/>
    </xf>
    <xf numFmtId="0" fontId="33" fillId="3" borderId="62" xfId="0" applyNumberFormat="1" applyFont="1" applyFill="1" applyBorder="1" applyAlignment="1" applyProtection="1">
      <alignment wrapText="1"/>
      <protection locked="0"/>
    </xf>
    <xf numFmtId="0" fontId="33" fillId="3" borderId="52" xfId="0" applyNumberFormat="1" applyFont="1" applyFill="1" applyBorder="1" applyAlignment="1" applyProtection="1">
      <alignment wrapText="1"/>
      <protection locked="0"/>
    </xf>
    <xf numFmtId="0" fontId="33" fillId="3" borderId="0" xfId="0" applyNumberFormat="1" applyFont="1" applyFill="1" applyBorder="1" applyAlignment="1" applyProtection="1">
      <alignment wrapText="1"/>
      <protection locked="0"/>
    </xf>
    <xf numFmtId="0" fontId="33" fillId="3" borderId="53" xfId="0" applyNumberFormat="1" applyFont="1" applyFill="1" applyBorder="1" applyAlignment="1" applyProtection="1">
      <alignment wrapText="1"/>
      <protection locked="0"/>
    </xf>
    <xf numFmtId="0" fontId="33" fillId="3" borderId="83" xfId="0" applyNumberFormat="1" applyFont="1" applyFill="1" applyBorder="1" applyAlignment="1" applyProtection="1">
      <alignment wrapText="1"/>
      <protection locked="0"/>
    </xf>
    <xf numFmtId="0" fontId="33" fillId="3" borderId="46" xfId="0" applyNumberFormat="1" applyFont="1" applyFill="1" applyBorder="1" applyAlignment="1" applyProtection="1">
      <alignment wrapText="1"/>
      <protection locked="0"/>
    </xf>
    <xf numFmtId="0" fontId="33" fillId="3" borderId="59" xfId="0" applyNumberFormat="1" applyFont="1" applyFill="1" applyBorder="1" applyAlignment="1" applyProtection="1">
      <alignment wrapText="1"/>
      <protection locked="0"/>
    </xf>
    <xf numFmtId="0" fontId="33" fillId="0" borderId="8" xfId="0" applyNumberFormat="1" applyFont="1" applyBorder="1" applyAlignment="1" applyProtection="1">
      <alignment wrapText="1"/>
    </xf>
    <xf numFmtId="0" fontId="12" fillId="3" borderId="52" xfId="0" applyNumberFormat="1" applyFont="1" applyFill="1" applyBorder="1" applyAlignment="1" applyProtection="1">
      <alignment wrapText="1"/>
      <protection locked="0"/>
    </xf>
    <xf numFmtId="0" fontId="12" fillId="3" borderId="0" xfId="0" applyNumberFormat="1" applyFont="1" applyFill="1" applyBorder="1" applyAlignment="1" applyProtection="1">
      <alignment wrapText="1"/>
      <protection locked="0"/>
    </xf>
    <xf numFmtId="0" fontId="12" fillId="3" borderId="53" xfId="0" applyNumberFormat="1" applyFont="1" applyFill="1" applyBorder="1" applyAlignment="1" applyProtection="1">
      <alignment wrapText="1"/>
      <protection locked="0"/>
    </xf>
    <xf numFmtId="0" fontId="33" fillId="0" borderId="46" xfId="0" applyFont="1" applyBorder="1" applyAlignment="1" applyProtection="1"/>
    <xf numFmtId="0" fontId="12" fillId="3" borderId="52" xfId="0" applyFont="1" applyFill="1" applyBorder="1" applyAlignment="1" applyProtection="1">
      <protection locked="0"/>
    </xf>
    <xf numFmtId="0" fontId="12" fillId="3" borderId="0" xfId="0" applyFont="1" applyFill="1" applyBorder="1" applyAlignment="1" applyProtection="1">
      <protection locked="0"/>
    </xf>
    <xf numFmtId="0" fontId="12" fillId="3" borderId="53" xfId="0" applyFont="1" applyFill="1" applyBorder="1" applyAlignment="1" applyProtection="1">
      <protection locked="0"/>
    </xf>
    <xf numFmtId="0" fontId="33" fillId="3" borderId="52" xfId="0" applyFont="1" applyFill="1" applyBorder="1" applyAlignment="1" applyProtection="1">
      <alignment wrapText="1"/>
      <protection locked="0"/>
    </xf>
    <xf numFmtId="0" fontId="33" fillId="3" borderId="0" xfId="0" applyFont="1" applyFill="1" applyBorder="1" applyAlignment="1" applyProtection="1">
      <alignment wrapText="1"/>
      <protection locked="0"/>
    </xf>
    <xf numFmtId="0" fontId="33" fillId="3" borderId="53" xfId="0" applyFont="1" applyFill="1" applyBorder="1" applyAlignment="1" applyProtection="1">
      <alignment wrapText="1"/>
      <protection locked="0"/>
    </xf>
    <xf numFmtId="0" fontId="12" fillId="0" borderId="8" xfId="0" applyNumberFormat="1" applyFont="1" applyBorder="1" applyAlignment="1" applyProtection="1">
      <alignment wrapText="1"/>
    </xf>
    <xf numFmtId="0" fontId="12" fillId="3" borderId="83" xfId="0" applyNumberFormat="1" applyFont="1" applyFill="1" applyBorder="1" applyAlignment="1" applyProtection="1">
      <alignment wrapText="1"/>
      <protection locked="0"/>
    </xf>
    <xf numFmtId="0" fontId="12" fillId="3" borderId="46" xfId="0" applyNumberFormat="1" applyFont="1" applyFill="1" applyBorder="1" applyAlignment="1" applyProtection="1">
      <alignment wrapText="1"/>
      <protection locked="0"/>
    </xf>
    <xf numFmtId="0" fontId="12" fillId="3" borderId="59" xfId="0" applyNumberFormat="1" applyFont="1" applyFill="1" applyBorder="1" applyAlignment="1" applyProtection="1">
      <alignment wrapText="1"/>
      <protection locked="0"/>
    </xf>
    <xf numFmtId="0" fontId="12" fillId="3" borderId="83" xfId="0" applyFont="1" applyFill="1" applyBorder="1" applyAlignment="1" applyProtection="1">
      <protection locked="0"/>
    </xf>
    <xf numFmtId="0" fontId="12" fillId="3" borderId="46" xfId="0" applyFont="1" applyFill="1" applyBorder="1" applyAlignment="1" applyProtection="1">
      <protection locked="0"/>
    </xf>
    <xf numFmtId="0" fontId="12" fillId="3" borderId="59" xfId="0" applyFont="1" applyFill="1" applyBorder="1" applyAlignment="1" applyProtection="1">
      <protection locked="0"/>
    </xf>
    <xf numFmtId="0" fontId="20" fillId="9" borderId="64" xfId="0" applyFont="1" applyFill="1" applyBorder="1" applyAlignment="1">
      <alignment vertical="center" wrapText="1"/>
    </xf>
    <xf numFmtId="0" fontId="14" fillId="9" borderId="65" xfId="0" applyFont="1" applyFill="1" applyBorder="1" applyAlignment="1">
      <alignment vertical="center" wrapText="1"/>
    </xf>
    <xf numFmtId="0" fontId="14" fillId="9" borderId="66" xfId="0" applyFont="1" applyFill="1" applyBorder="1" applyAlignment="1">
      <alignment vertical="center" wrapText="1"/>
    </xf>
    <xf numFmtId="0" fontId="22" fillId="0" borderId="0" xfId="0" applyFont="1" applyAlignment="1" applyProtection="1">
      <alignment wrapText="1"/>
    </xf>
    <xf numFmtId="0" fontId="0" fillId="0" borderId="0" xfId="0" applyAlignment="1">
      <alignment wrapText="1"/>
    </xf>
    <xf numFmtId="0" fontId="16" fillId="0" borderId="7" xfId="0" applyFont="1" applyFill="1" applyBorder="1" applyAlignment="1" applyProtection="1">
      <alignment horizontal="left" vertical="center"/>
    </xf>
    <xf numFmtId="0" fontId="16" fillId="0" borderId="9" xfId="0" applyFont="1" applyFill="1" applyBorder="1" applyAlignment="1" applyProtection="1">
      <alignment horizontal="left" vertical="center"/>
    </xf>
    <xf numFmtId="0" fontId="16" fillId="0" borderId="48" xfId="0" applyFont="1" applyBorder="1" applyAlignment="1" applyProtection="1">
      <alignment vertical="center" wrapText="1"/>
    </xf>
    <xf numFmtId="0" fontId="16" fillId="0" borderId="17" xfId="0" applyFont="1" applyBorder="1" applyAlignment="1">
      <alignment vertical="center" wrapText="1"/>
    </xf>
    <xf numFmtId="0" fontId="16" fillId="0" borderId="22" xfId="0" applyFont="1" applyBorder="1" applyAlignment="1">
      <alignment vertical="center" wrapText="1"/>
    </xf>
    <xf numFmtId="0" fontId="33" fillId="3" borderId="67" xfId="0" applyFont="1" applyFill="1" applyBorder="1" applyAlignment="1" applyProtection="1">
      <alignment vertical="top" wrapText="1"/>
      <protection locked="0"/>
    </xf>
    <xf numFmtId="0" fontId="33" fillId="3" borderId="68" xfId="0" applyFont="1" applyFill="1" applyBorder="1" applyAlignment="1" applyProtection="1">
      <alignment vertical="top" wrapText="1"/>
      <protection locked="0"/>
    </xf>
    <xf numFmtId="0" fontId="33" fillId="3" borderId="69" xfId="0" applyFont="1" applyFill="1" applyBorder="1" applyAlignment="1" applyProtection="1">
      <alignment vertical="top" wrapText="1"/>
      <protection locked="0"/>
    </xf>
    <xf numFmtId="0" fontId="16" fillId="0" borderId="11" xfId="0" applyFont="1" applyFill="1" applyBorder="1" applyAlignment="1" applyProtection="1">
      <alignment horizontal="left" vertical="center"/>
    </xf>
    <xf numFmtId="0" fontId="16" fillId="0" borderId="12" xfId="0" applyFont="1" applyFill="1" applyBorder="1" applyAlignment="1" applyProtection="1">
      <alignment horizontal="left" vertical="center"/>
    </xf>
    <xf numFmtId="0" fontId="33" fillId="0" borderId="70" xfId="0" applyFont="1" applyBorder="1" applyAlignment="1" applyProtection="1">
      <alignment vertical="center" wrapText="1"/>
    </xf>
    <xf numFmtId="0" fontId="33" fillId="0" borderId="71" xfId="0" applyFont="1" applyBorder="1" applyAlignment="1" applyProtection="1">
      <alignment horizontal="left" vertical="center" wrapText="1"/>
    </xf>
    <xf numFmtId="0" fontId="33" fillId="0" borderId="72" xfId="0" applyFont="1" applyBorder="1" applyAlignment="1">
      <alignment horizontal="left" wrapText="1"/>
    </xf>
    <xf numFmtId="0" fontId="16" fillId="0" borderId="46" xfId="0" applyFont="1" applyBorder="1" applyAlignment="1" applyProtection="1">
      <alignment wrapText="1"/>
    </xf>
    <xf numFmtId="0" fontId="16" fillId="0" borderId="46" xfId="0" applyFont="1" applyBorder="1" applyAlignment="1">
      <alignment wrapText="1"/>
    </xf>
    <xf numFmtId="178" fontId="16" fillId="0" borderId="57" xfId="0" applyNumberFormat="1" applyFont="1" applyFill="1" applyBorder="1" applyAlignment="1" applyProtection="1">
      <alignment horizontal="left" vertical="center"/>
    </xf>
    <xf numFmtId="178" fontId="16" fillId="0" borderId="54" xfId="0" applyNumberFormat="1" applyFont="1" applyBorder="1" applyAlignment="1">
      <alignment horizontal="left" vertical="center"/>
    </xf>
    <xf numFmtId="178" fontId="16" fillId="0" borderId="58" xfId="0" applyNumberFormat="1" applyFont="1" applyBorder="1" applyAlignment="1">
      <alignment horizontal="left" vertical="center"/>
    </xf>
    <xf numFmtId="0" fontId="16" fillId="0" borderId="44" xfId="0" applyFont="1" applyBorder="1" applyAlignment="1" applyProtection="1">
      <alignment vertical="top" wrapText="1"/>
    </xf>
    <xf numFmtId="0" fontId="16" fillId="0" borderId="0" xfId="0" applyFont="1" applyAlignment="1" applyProtection="1">
      <alignment vertical="top" wrapText="1"/>
    </xf>
    <xf numFmtId="0" fontId="47" fillId="0" borderId="0" xfId="0" applyFont="1" applyAlignment="1" applyProtection="1">
      <alignment horizontal="center"/>
    </xf>
    <xf numFmtId="0" fontId="56" fillId="0" borderId="0" xfId="0" applyFont="1" applyAlignment="1" applyProtection="1">
      <alignment horizontal="center" vertical="center"/>
    </xf>
    <xf numFmtId="0" fontId="16" fillId="0" borderId="33" xfId="0" applyFont="1" applyFill="1" applyBorder="1" applyAlignment="1" applyProtection="1">
      <alignment horizontal="left" vertical="center"/>
    </xf>
    <xf numFmtId="0" fontId="16" fillId="0" borderId="34" xfId="0" applyFont="1" applyFill="1" applyBorder="1" applyAlignment="1" applyProtection="1">
      <alignment horizontal="left" vertical="center"/>
    </xf>
    <xf numFmtId="0" fontId="16" fillId="0" borderId="0" xfId="0" applyFont="1" applyFill="1" applyBorder="1" applyAlignment="1" applyProtection="1"/>
    <xf numFmtId="0" fontId="16" fillId="0" borderId="0" xfId="0" applyFont="1" applyBorder="1" applyAlignment="1" applyProtection="1"/>
    <xf numFmtId="0" fontId="16" fillId="0" borderId="88" xfId="0" applyNumberFormat="1" applyFont="1" applyBorder="1" applyAlignment="1" applyProtection="1">
      <alignment vertical="top" wrapText="1"/>
      <protection locked="0"/>
    </xf>
    <xf numFmtId="0" fontId="16" fillId="0" borderId="68" xfId="0" applyFont="1" applyBorder="1" applyAlignment="1">
      <alignment vertical="top" wrapText="1"/>
    </xf>
    <xf numFmtId="0" fontId="16" fillId="0" borderId="69" xfId="0" applyFont="1" applyBorder="1" applyAlignment="1">
      <alignment vertical="top" wrapText="1"/>
    </xf>
    <xf numFmtId="0" fontId="16" fillId="0" borderId="7" xfId="0" applyFont="1" applyFill="1" applyBorder="1" applyAlignment="1" applyProtection="1">
      <alignment vertical="center" wrapText="1"/>
    </xf>
    <xf numFmtId="0" fontId="16" fillId="0" borderId="9" xfId="0" applyFont="1" applyFill="1" applyBorder="1" applyAlignment="1" applyProtection="1">
      <alignment vertical="center" wrapText="1"/>
    </xf>
    <xf numFmtId="0" fontId="16" fillId="0" borderId="11" xfId="0" applyFont="1" applyFill="1" applyBorder="1" applyAlignment="1" applyProtection="1">
      <alignment vertical="center" wrapText="1"/>
    </xf>
    <xf numFmtId="0" fontId="16" fillId="0" borderId="12" xfId="0" applyFont="1" applyFill="1" applyBorder="1" applyAlignment="1" applyProtection="1">
      <alignment vertical="center" wrapText="1"/>
    </xf>
    <xf numFmtId="0" fontId="16" fillId="0" borderId="75" xfId="0" applyFont="1" applyFill="1" applyBorder="1" applyAlignment="1" applyProtection="1">
      <alignment vertical="center" wrapText="1"/>
    </xf>
    <xf numFmtId="0" fontId="16" fillId="0" borderId="71" xfId="0" applyFont="1" applyBorder="1" applyAlignment="1">
      <alignment vertical="center" wrapText="1"/>
    </xf>
    <xf numFmtId="0" fontId="16" fillId="0" borderId="76" xfId="0" applyFont="1" applyBorder="1" applyAlignment="1">
      <alignment vertical="center" wrapText="1"/>
    </xf>
    <xf numFmtId="0" fontId="16" fillId="0" borderId="77" xfId="0" applyFont="1" applyBorder="1" applyAlignment="1">
      <alignment vertical="center" wrapText="1"/>
    </xf>
    <xf numFmtId="0" fontId="16" fillId="0" borderId="72" xfId="0" applyFont="1" applyBorder="1" applyAlignment="1">
      <alignment vertical="center" wrapText="1"/>
    </xf>
    <xf numFmtId="0" fontId="16" fillId="0" borderId="78" xfId="0" applyFont="1" applyBorder="1" applyAlignment="1">
      <alignment vertical="center" wrapText="1"/>
    </xf>
    <xf numFmtId="0" fontId="16" fillId="3" borderId="60" xfId="0" applyFont="1" applyFill="1" applyBorder="1" applyAlignment="1" applyProtection="1">
      <alignment vertical="top" wrapText="1"/>
      <protection locked="0"/>
    </xf>
    <xf numFmtId="0" fontId="16" fillId="0" borderId="56" xfId="0" applyFont="1" applyBorder="1" applyAlignment="1" applyProtection="1">
      <alignment vertical="top" wrapText="1"/>
      <protection locked="0"/>
    </xf>
    <xf numFmtId="0" fontId="16" fillId="0" borderId="39" xfId="0" applyFont="1" applyBorder="1" applyAlignment="1" applyProtection="1">
      <alignment vertical="top" wrapText="1"/>
      <protection locked="0"/>
    </xf>
    <xf numFmtId="0" fontId="16" fillId="3" borderId="44" xfId="0" applyFont="1" applyFill="1" applyBorder="1" applyAlignment="1" applyProtection="1">
      <alignment vertical="top" wrapText="1"/>
      <protection locked="0"/>
    </xf>
    <xf numFmtId="0" fontId="16" fillId="3" borderId="0" xfId="0" applyFont="1" applyFill="1" applyBorder="1" applyAlignment="1" applyProtection="1">
      <alignment vertical="top" wrapText="1"/>
      <protection locked="0"/>
    </xf>
    <xf numFmtId="0" fontId="16" fillId="3" borderId="53" xfId="0" applyFont="1" applyFill="1" applyBorder="1" applyAlignment="1" applyProtection="1">
      <alignment vertical="top" wrapText="1"/>
      <protection locked="0"/>
    </xf>
    <xf numFmtId="0" fontId="16" fillId="3" borderId="45" xfId="0" applyFont="1" applyFill="1" applyBorder="1" applyAlignment="1" applyProtection="1">
      <alignment vertical="top" wrapText="1"/>
      <protection locked="0"/>
    </xf>
    <xf numFmtId="0" fontId="16" fillId="3" borderId="46" xfId="0" applyFont="1" applyFill="1" applyBorder="1" applyAlignment="1" applyProtection="1">
      <alignment vertical="top" wrapText="1"/>
      <protection locked="0"/>
    </xf>
    <xf numFmtId="0" fontId="16" fillId="3" borderId="59" xfId="0" applyFont="1" applyFill="1" applyBorder="1" applyAlignment="1" applyProtection="1">
      <alignment vertical="top" wrapText="1"/>
      <protection locked="0"/>
    </xf>
    <xf numFmtId="0" fontId="16" fillId="0" borderId="73" xfId="0" applyFont="1" applyFill="1" applyBorder="1" applyAlignment="1" applyProtection="1">
      <alignment vertical="center" wrapText="1"/>
    </xf>
    <xf numFmtId="0" fontId="16" fillId="0" borderId="70" xfId="0" applyFont="1" applyBorder="1" applyAlignment="1">
      <alignment vertical="center" wrapText="1"/>
    </xf>
    <xf numFmtId="0" fontId="16" fillId="0" borderId="74" xfId="0" applyFont="1" applyBorder="1" applyAlignment="1">
      <alignment vertical="center" wrapText="1"/>
    </xf>
    <xf numFmtId="0" fontId="16" fillId="0" borderId="0" xfId="0" applyFont="1" applyBorder="1" applyAlignment="1" applyProtection="1">
      <protection locked="0"/>
    </xf>
    <xf numFmtId="0" fontId="45" fillId="0" borderId="0" xfId="0" applyFont="1" applyFill="1" applyAlignment="1" applyProtection="1">
      <alignment horizontal="center" wrapText="1"/>
    </xf>
    <xf numFmtId="0" fontId="16" fillId="0" borderId="33" xfId="0" applyFont="1" applyFill="1" applyBorder="1" applyAlignment="1" applyProtection="1">
      <alignment vertical="center" wrapText="1"/>
    </xf>
    <xf numFmtId="0" fontId="16" fillId="0" borderId="34" xfId="0" applyFont="1" applyFill="1" applyBorder="1" applyAlignment="1" applyProtection="1">
      <alignment vertical="center" wrapText="1"/>
    </xf>
    <xf numFmtId="0" fontId="48" fillId="0" borderId="0" xfId="0" applyFont="1" applyFill="1" applyAlignment="1" applyProtection="1">
      <alignment horizontal="center" wrapText="1"/>
    </xf>
    <xf numFmtId="176" fontId="48" fillId="0" borderId="0" xfId="0" applyNumberFormat="1" applyFont="1" applyFill="1" applyAlignment="1" applyProtection="1">
      <alignment horizontal="center" wrapText="1"/>
    </xf>
    <xf numFmtId="0" fontId="16" fillId="0" borderId="0" xfId="0" applyFont="1" applyBorder="1" applyAlignment="1"/>
    <xf numFmtId="0" fontId="16" fillId="0" borderId="57" xfId="0" applyFont="1" applyFill="1" applyBorder="1" applyAlignment="1" applyProtection="1">
      <alignment vertical="center" wrapText="1"/>
    </xf>
    <xf numFmtId="0" fontId="16" fillId="0" borderId="54" xfId="0" applyFont="1" applyFill="1" applyBorder="1" applyAlignment="1" applyProtection="1">
      <alignment vertical="center" wrapText="1"/>
    </xf>
    <xf numFmtId="0" fontId="16" fillId="0" borderId="58" xfId="0" applyFont="1" applyFill="1" applyBorder="1" applyAlignment="1" applyProtection="1">
      <alignment vertical="center" wrapText="1"/>
    </xf>
    <xf numFmtId="0" fontId="16" fillId="0" borderId="0" xfId="0" applyNumberFormat="1" applyFont="1" applyFill="1" applyBorder="1" applyAlignment="1" applyProtection="1">
      <alignment horizontal="left"/>
    </xf>
    <xf numFmtId="0" fontId="16" fillId="0" borderId="43" xfId="0" applyFont="1" applyFill="1" applyBorder="1" applyAlignment="1" applyProtection="1">
      <alignment vertical="center" wrapText="1"/>
    </xf>
    <xf numFmtId="0" fontId="16" fillId="0" borderId="87" xfId="0" applyFont="1" applyFill="1" applyBorder="1" applyAlignment="1" applyProtection="1">
      <alignment vertical="center" wrapText="1"/>
    </xf>
    <xf numFmtId="0" fontId="16" fillId="0" borderId="40" xfId="0" applyFont="1" applyFill="1" applyBorder="1" applyAlignment="1" applyProtection="1">
      <alignment vertical="center" wrapText="1"/>
    </xf>
    <xf numFmtId="0" fontId="16" fillId="3" borderId="88" xfId="0" applyFont="1" applyFill="1" applyBorder="1" applyAlignment="1" applyProtection="1">
      <alignment vertical="top" wrapText="1"/>
      <protection locked="0"/>
    </xf>
    <xf numFmtId="0" fontId="16" fillId="3" borderId="23" xfId="0" applyFont="1" applyFill="1" applyBorder="1" applyAlignment="1" applyProtection="1">
      <alignment vertical="top" wrapText="1"/>
      <protection locked="0"/>
    </xf>
    <xf numFmtId="0" fontId="16" fillId="3" borderId="8" xfId="0" applyFont="1" applyFill="1" applyBorder="1" applyAlignment="1" applyProtection="1">
      <alignment vertical="top" wrapText="1"/>
      <protection locked="0"/>
    </xf>
    <xf numFmtId="0" fontId="16" fillId="3" borderId="25" xfId="0" applyFont="1" applyFill="1" applyBorder="1" applyAlignment="1" applyProtection="1">
      <alignment vertical="top" wrapText="1"/>
      <protection locked="0"/>
    </xf>
    <xf numFmtId="0" fontId="16" fillId="0" borderId="23" xfId="0" applyFont="1" applyBorder="1" applyAlignment="1" applyProtection="1">
      <alignment vertical="top" wrapText="1"/>
    </xf>
    <xf numFmtId="0" fontId="16" fillId="0" borderId="8" xfId="0" applyFont="1" applyBorder="1" applyAlignment="1">
      <alignment vertical="top" wrapText="1"/>
    </xf>
    <xf numFmtId="0" fontId="16" fillId="0" borderId="25" xfId="0" applyFont="1" applyBorder="1" applyAlignment="1">
      <alignment vertical="top" wrapText="1"/>
    </xf>
    <xf numFmtId="0" fontId="16" fillId="0" borderId="0" xfId="0" applyFont="1" applyAlignment="1">
      <alignment vertical="top" wrapText="1"/>
    </xf>
    <xf numFmtId="0" fontId="16" fillId="0" borderId="53" xfId="0" applyFont="1" applyBorder="1" applyAlignment="1">
      <alignment vertical="top" wrapText="1"/>
    </xf>
    <xf numFmtId="0" fontId="16" fillId="0" borderId="45" xfId="0" applyFont="1" applyBorder="1" applyAlignment="1" applyProtection="1">
      <alignment vertical="top" wrapText="1"/>
    </xf>
    <xf numFmtId="0" fontId="16" fillId="0" borderId="46" xfId="0" applyFont="1" applyBorder="1" applyAlignment="1">
      <alignment vertical="top" wrapText="1"/>
    </xf>
    <xf numFmtId="0" fontId="16" fillId="0" borderId="59" xfId="0" applyFont="1" applyBorder="1" applyAlignment="1">
      <alignment vertical="top" wrapText="1"/>
    </xf>
    <xf numFmtId="0" fontId="45" fillId="0" borderId="46" xfId="0" applyFont="1" applyBorder="1" applyAlignment="1" applyProtection="1">
      <alignment vertical="center"/>
    </xf>
    <xf numFmtId="0" fontId="16" fillId="0" borderId="79" xfId="0" applyFont="1" applyFill="1" applyBorder="1" applyAlignment="1" applyProtection="1">
      <alignment vertical="center" wrapText="1"/>
    </xf>
    <xf numFmtId="0" fontId="16" fillId="0" borderId="6" xfId="0" applyFont="1" applyBorder="1" applyAlignment="1">
      <alignment vertical="center" wrapText="1"/>
    </xf>
    <xf numFmtId="0" fontId="16" fillId="0" borderId="80" xfId="0" applyFont="1" applyBorder="1" applyAlignment="1">
      <alignment vertical="center" wrapText="1"/>
    </xf>
    <xf numFmtId="0" fontId="16" fillId="3" borderId="52" xfId="0" applyFont="1" applyFill="1" applyBorder="1" applyAlignment="1" applyProtection="1">
      <alignment vertical="top" wrapText="1"/>
      <protection locked="0"/>
    </xf>
    <xf numFmtId="0" fontId="16" fillId="3" borderId="44" xfId="0" applyFont="1" applyFill="1" applyBorder="1" applyAlignment="1" applyProtection="1">
      <alignment horizontal="center" vertical="top" wrapText="1"/>
      <protection locked="0"/>
    </xf>
    <xf numFmtId="0" fontId="16" fillId="3" borderId="0" xfId="0" applyFont="1" applyFill="1" applyBorder="1" applyAlignment="1" applyProtection="1">
      <alignment horizontal="center" vertical="top" wrapText="1"/>
      <protection locked="0"/>
    </xf>
    <xf numFmtId="0" fontId="16" fillId="3" borderId="53" xfId="0" applyFont="1" applyFill="1" applyBorder="1" applyAlignment="1" applyProtection="1">
      <alignment horizontal="center" vertical="top" wrapText="1"/>
      <protection locked="0"/>
    </xf>
    <xf numFmtId="0" fontId="16" fillId="3" borderId="45" xfId="0" applyFont="1" applyFill="1" applyBorder="1" applyAlignment="1" applyProtection="1">
      <alignment horizontal="center" vertical="top" wrapText="1"/>
      <protection locked="0"/>
    </xf>
    <xf numFmtId="0" fontId="16" fillId="3" borderId="46" xfId="0" applyFont="1" applyFill="1" applyBorder="1" applyAlignment="1" applyProtection="1">
      <alignment horizontal="center" vertical="top" wrapText="1"/>
      <protection locked="0"/>
    </xf>
    <xf numFmtId="0" fontId="16" fillId="3" borderId="59" xfId="0" applyFont="1" applyFill="1" applyBorder="1" applyAlignment="1" applyProtection="1">
      <alignment horizontal="center" vertical="top" wrapText="1"/>
      <protection locked="0"/>
    </xf>
    <xf numFmtId="0" fontId="16" fillId="0" borderId="79" xfId="0" applyFont="1" applyBorder="1" applyAlignment="1" applyProtection="1">
      <alignment horizontal="left" vertical="top" wrapText="1"/>
    </xf>
    <xf numFmtId="0" fontId="16" fillId="0" borderId="6" xfId="0" applyFont="1" applyBorder="1" applyAlignment="1">
      <alignment horizontal="left" vertical="top" wrapText="1"/>
    </xf>
    <xf numFmtId="0" fontId="16" fillId="0" borderId="81" xfId="0" applyFont="1" applyBorder="1" applyAlignment="1">
      <alignment horizontal="left" vertical="top" wrapText="1"/>
    </xf>
    <xf numFmtId="0" fontId="16" fillId="0" borderId="45" xfId="0" applyFont="1" applyBorder="1" applyAlignment="1" applyProtection="1">
      <alignment horizontal="center" vertical="top" wrapText="1"/>
    </xf>
    <xf numFmtId="0" fontId="45" fillId="0" borderId="46" xfId="0" applyFont="1" applyBorder="1" applyAlignment="1" applyProtection="1">
      <alignment vertical="center" wrapText="1"/>
    </xf>
    <xf numFmtId="0" fontId="16" fillId="0" borderId="82" xfId="0" applyFont="1" applyFill="1" applyBorder="1" applyAlignment="1" applyProtection="1">
      <alignment vertical="top" wrapText="1"/>
    </xf>
    <xf numFmtId="0" fontId="16" fillId="0" borderId="54" xfId="0" applyFont="1" applyFill="1" applyBorder="1" applyAlignment="1" applyProtection="1">
      <alignment vertical="top" wrapText="1"/>
    </xf>
    <xf numFmtId="0" fontId="16" fillId="0" borderId="58" xfId="0" applyFont="1" applyFill="1" applyBorder="1" applyAlignment="1" applyProtection="1">
      <alignment vertical="top" wrapText="1"/>
    </xf>
    <xf numFmtId="0" fontId="16" fillId="3" borderId="83" xfId="0" applyFont="1" applyFill="1" applyBorder="1" applyAlignment="1" applyProtection="1">
      <alignment vertical="top" wrapText="1"/>
      <protection locked="0"/>
    </xf>
    <xf numFmtId="0" fontId="16" fillId="0" borderId="46" xfId="0" applyFont="1" applyBorder="1" applyAlignment="1" applyProtection="1">
      <alignment vertical="top" wrapText="1"/>
      <protection locked="0"/>
    </xf>
    <xf numFmtId="0" fontId="16" fillId="0" borderId="59" xfId="0" applyFont="1" applyBorder="1" applyAlignment="1" applyProtection="1">
      <alignment vertical="top" wrapText="1"/>
      <protection locked="0"/>
    </xf>
    <xf numFmtId="0" fontId="16" fillId="0" borderId="0" xfId="0" applyFont="1" applyAlignment="1" applyProtection="1">
      <alignment wrapText="1"/>
    </xf>
    <xf numFmtId="0" fontId="16" fillId="0" borderId="0" xfId="0" applyFont="1" applyAlignment="1" applyProtection="1"/>
    <xf numFmtId="0" fontId="16" fillId="0" borderId="70" xfId="0" applyFont="1" applyFill="1" applyBorder="1" applyAlignment="1" applyProtection="1">
      <alignment vertical="center" wrapText="1"/>
    </xf>
    <xf numFmtId="0" fontId="16" fillId="0" borderId="74" xfId="0" applyFont="1" applyFill="1" applyBorder="1" applyAlignment="1" applyProtection="1">
      <alignment vertical="center" wrapText="1"/>
    </xf>
    <xf numFmtId="0" fontId="16" fillId="0" borderId="75" xfId="0" applyFont="1" applyBorder="1" applyAlignment="1" applyProtection="1">
      <alignment vertical="center" wrapText="1"/>
    </xf>
    <xf numFmtId="0" fontId="16" fillId="0" borderId="44" xfId="0" applyFont="1" applyBorder="1" applyAlignment="1" applyProtection="1">
      <alignment vertical="center" wrapText="1"/>
    </xf>
    <xf numFmtId="0" fontId="16" fillId="0" borderId="0" xfId="0" applyFont="1" applyBorder="1" applyAlignment="1">
      <alignment vertical="center" wrapText="1"/>
    </xf>
    <xf numFmtId="0" fontId="16" fillId="0" borderId="84" xfId="0" applyFont="1" applyBorder="1" applyAlignment="1">
      <alignment vertical="center" wrapText="1"/>
    </xf>
    <xf numFmtId="0" fontId="16" fillId="3" borderId="79" xfId="0" applyFont="1" applyFill="1" applyBorder="1" applyAlignment="1" applyProtection="1">
      <alignment vertical="top" wrapText="1"/>
      <protection locked="0"/>
    </xf>
    <xf numFmtId="0" fontId="16" fillId="3" borderId="6" xfId="0" applyFont="1" applyFill="1" applyBorder="1" applyAlignment="1" applyProtection="1">
      <alignment vertical="top" wrapText="1"/>
      <protection locked="0"/>
    </xf>
    <xf numFmtId="0" fontId="16" fillId="3" borderId="81" xfId="0" applyFont="1" applyFill="1" applyBorder="1" applyAlignment="1" applyProtection="1">
      <alignment vertical="top" wrapText="1"/>
      <protection locked="0"/>
    </xf>
    <xf numFmtId="0" fontId="16" fillId="2" borderId="60" xfId="0" applyFont="1" applyFill="1" applyBorder="1" applyAlignment="1" applyProtection="1">
      <alignment horizontal="center"/>
    </xf>
    <xf numFmtId="0" fontId="16" fillId="2" borderId="56" xfId="0" applyFont="1" applyFill="1" applyBorder="1" applyAlignment="1" applyProtection="1">
      <alignment horizontal="center"/>
    </xf>
    <xf numFmtId="0" fontId="16" fillId="2" borderId="39" xfId="0" applyFont="1" applyFill="1" applyBorder="1" applyAlignment="1" applyProtection="1">
      <alignment horizontal="center"/>
    </xf>
    <xf numFmtId="0" fontId="16" fillId="2" borderId="57" xfId="0" applyFont="1" applyFill="1" applyBorder="1" applyAlignment="1" applyProtection="1">
      <alignment horizontal="center"/>
    </xf>
    <xf numFmtId="0" fontId="16" fillId="2" borderId="54" xfId="0" applyFont="1" applyFill="1" applyBorder="1" applyAlignment="1" applyProtection="1">
      <alignment horizontal="center"/>
    </xf>
    <xf numFmtId="0" fontId="16" fillId="2" borderId="58" xfId="0" applyFont="1" applyFill="1" applyBorder="1" applyAlignment="1" applyProtection="1">
      <alignment horizontal="center"/>
    </xf>
    <xf numFmtId="0" fontId="16" fillId="3" borderId="85" xfId="0" applyFont="1" applyFill="1" applyBorder="1" applyAlignment="1" applyProtection="1">
      <alignment vertical="top" wrapText="1"/>
      <protection locked="0"/>
    </xf>
    <xf numFmtId="0" fontId="16" fillId="3" borderId="61" xfId="0" applyFont="1" applyFill="1" applyBorder="1" applyAlignment="1" applyProtection="1">
      <alignment vertical="top" wrapText="1"/>
      <protection locked="0"/>
    </xf>
    <xf numFmtId="0" fontId="16" fillId="3" borderId="62" xfId="0" applyFont="1" applyFill="1" applyBorder="1" applyAlignment="1" applyProtection="1">
      <alignment vertical="top" wrapText="1"/>
      <protection locked="0"/>
    </xf>
    <xf numFmtId="0" fontId="48" fillId="0" borderId="0" xfId="0" applyFont="1" applyFill="1" applyAlignment="1" applyProtection="1">
      <alignment horizontal="center" wrapText="1"/>
      <protection locked="0"/>
    </xf>
    <xf numFmtId="0" fontId="16" fillId="0" borderId="23" xfId="0" applyFont="1" applyFill="1" applyBorder="1" applyAlignment="1" applyProtection="1">
      <alignment vertical="top" wrapText="1"/>
    </xf>
    <xf numFmtId="0" fontId="16" fillId="0" borderId="6" xfId="0" applyFont="1" applyBorder="1" applyAlignment="1" applyProtection="1">
      <alignment vertical="top" wrapText="1"/>
      <protection locked="0"/>
    </xf>
    <xf numFmtId="0" fontId="16" fillId="0" borderId="81" xfId="0" applyFont="1" applyBorder="1" applyAlignment="1" applyProtection="1">
      <alignment vertical="top" wrapText="1"/>
      <protection locked="0"/>
    </xf>
    <xf numFmtId="0" fontId="16" fillId="3" borderId="0" xfId="0" applyFont="1" applyFill="1" applyAlignment="1" applyProtection="1">
      <alignment vertical="top" wrapText="1"/>
      <protection locked="0"/>
    </xf>
    <xf numFmtId="0" fontId="16" fillId="0" borderId="56" xfId="0" applyFont="1" applyBorder="1" applyAlignment="1" applyProtection="1">
      <alignment horizontal="center"/>
    </xf>
    <xf numFmtId="0" fontId="16" fillId="0" borderId="56" xfId="0" applyFont="1" applyBorder="1" applyAlignment="1" applyProtection="1"/>
    <xf numFmtId="0" fontId="16" fillId="0" borderId="39" xfId="0" applyFont="1" applyBorder="1" applyAlignment="1" applyProtection="1"/>
    <xf numFmtId="0" fontId="16" fillId="0" borderId="54" xfId="0" applyFont="1" applyBorder="1" applyAlignment="1" applyProtection="1"/>
    <xf numFmtId="0" fontId="16" fillId="0" borderId="58" xfId="0" applyFont="1" applyBorder="1" applyAlignment="1" applyProtection="1"/>
    <xf numFmtId="0" fontId="48" fillId="0" borderId="0" xfId="0" applyFont="1" applyAlignment="1" applyProtection="1">
      <alignment horizontal="center" wrapText="1"/>
    </xf>
    <xf numFmtId="0" fontId="58" fillId="0" borderId="0" xfId="0" applyFont="1" applyFill="1" applyAlignment="1" applyProtection="1">
      <alignment horizontal="center" wrapText="1"/>
    </xf>
    <xf numFmtId="176" fontId="58" fillId="0" borderId="0" xfId="0" applyNumberFormat="1" applyFont="1" applyFill="1" applyAlignment="1" applyProtection="1">
      <alignment horizontal="center" wrapText="1"/>
    </xf>
    <xf numFmtId="0" fontId="16" fillId="0" borderId="83" xfId="0" applyFont="1" applyBorder="1" applyAlignment="1" applyProtection="1">
      <alignment vertical="top" wrapText="1"/>
    </xf>
    <xf numFmtId="0" fontId="16" fillId="0" borderId="46" xfId="0" applyFont="1" applyBorder="1" applyAlignment="1" applyProtection="1">
      <alignment vertical="top" wrapText="1"/>
    </xf>
    <xf numFmtId="0" fontId="16" fillId="0" borderId="59" xfId="0" applyFont="1" applyBorder="1" applyAlignment="1" applyProtection="1">
      <alignment vertical="top" wrapText="1"/>
    </xf>
    <xf numFmtId="0" fontId="16" fillId="3" borderId="42" xfId="0" applyFont="1" applyFill="1" applyBorder="1" applyAlignment="1" applyProtection="1">
      <alignment horizontal="left" vertical="center" wrapText="1"/>
      <protection locked="0"/>
    </xf>
    <xf numFmtId="0" fontId="16" fillId="0" borderId="86" xfId="0" applyFont="1" applyBorder="1" applyAlignment="1" applyProtection="1">
      <alignment horizontal="left" vertical="center"/>
      <protection locked="0"/>
    </xf>
    <xf numFmtId="0" fontId="16" fillId="3" borderId="63" xfId="0" applyFont="1" applyFill="1" applyBorder="1" applyAlignment="1" applyProtection="1">
      <alignment horizontal="left" vertical="center" wrapText="1"/>
      <protection locked="0"/>
    </xf>
    <xf numFmtId="0" fontId="16" fillId="0" borderId="35" xfId="0" applyFont="1" applyBorder="1" applyAlignment="1" applyProtection="1">
      <alignment horizontal="left" vertical="center"/>
      <protection locked="0"/>
    </xf>
    <xf numFmtId="0" fontId="16" fillId="3" borderId="63" xfId="0" applyFont="1" applyFill="1" applyBorder="1" applyAlignment="1" applyProtection="1">
      <alignment horizontal="center" vertical="center"/>
      <protection locked="0"/>
    </xf>
    <xf numFmtId="0" fontId="16" fillId="0" borderId="55" xfId="0" applyFont="1" applyBorder="1" applyAlignment="1" applyProtection="1">
      <alignment horizontal="center" vertical="center"/>
      <protection locked="0"/>
    </xf>
    <xf numFmtId="0" fontId="16" fillId="0" borderId="52" xfId="0" applyFont="1" applyBorder="1" applyAlignment="1" applyProtection="1">
      <alignment vertical="top" wrapText="1"/>
    </xf>
    <xf numFmtId="0" fontId="16" fillId="0" borderId="0" xfId="0" applyFont="1" applyBorder="1" applyAlignment="1" applyProtection="1">
      <alignment vertical="top" wrapText="1"/>
    </xf>
    <xf numFmtId="0" fontId="16" fillId="0" borderId="53" xfId="0" applyFont="1" applyBorder="1" applyAlignment="1" applyProtection="1">
      <alignment vertical="top" wrapText="1"/>
    </xf>
    <xf numFmtId="0" fontId="16" fillId="0" borderId="85" xfId="0" applyFont="1" applyBorder="1" applyAlignment="1" applyProtection="1">
      <alignment vertical="top" wrapText="1"/>
    </xf>
    <xf numFmtId="0" fontId="16" fillId="0" borderId="61" xfId="0" applyFont="1" applyBorder="1" applyAlignment="1" applyProtection="1">
      <alignment vertical="top" wrapText="1"/>
    </xf>
    <xf numFmtId="0" fontId="16" fillId="0" borderId="62" xfId="0" applyFont="1" applyBorder="1" applyAlignment="1" applyProtection="1">
      <alignment vertical="top" wrapText="1"/>
    </xf>
    <xf numFmtId="0" fontId="16" fillId="3" borderId="7" xfId="0" applyFont="1" applyFill="1" applyBorder="1" applyAlignment="1" applyProtection="1">
      <alignment horizontal="left" vertical="center" wrapText="1"/>
      <protection locked="0"/>
    </xf>
    <xf numFmtId="0" fontId="16" fillId="0" borderId="7" xfId="0" applyFont="1" applyBorder="1" applyAlignment="1" applyProtection="1">
      <alignment horizontal="left" vertical="center" wrapText="1"/>
      <protection locked="0"/>
    </xf>
    <xf numFmtId="0" fontId="16" fillId="0" borderId="44" xfId="0" applyFont="1" applyBorder="1" applyAlignment="1">
      <alignment vertical="center" wrapText="1"/>
    </xf>
    <xf numFmtId="0" fontId="16" fillId="0" borderId="82" xfId="0" applyNumberFormat="1" applyFont="1" applyFill="1" applyBorder="1" applyAlignment="1" applyProtection="1">
      <alignment vertical="top" wrapText="1"/>
    </xf>
    <xf numFmtId="0" fontId="16" fillId="0" borderId="54" xfId="0" applyFont="1" applyBorder="1" applyAlignment="1">
      <alignment vertical="top" wrapText="1"/>
    </xf>
    <xf numFmtId="0" fontId="16" fillId="0" borderId="58" xfId="0" applyFont="1" applyBorder="1" applyAlignment="1">
      <alignment vertical="top" wrapText="1"/>
    </xf>
    <xf numFmtId="0" fontId="33" fillId="0" borderId="43" xfId="0" applyFont="1" applyFill="1" applyBorder="1" applyAlignment="1" applyProtection="1">
      <alignment vertical="center" wrapText="1"/>
      <protection locked="0"/>
    </xf>
    <xf numFmtId="0" fontId="33" fillId="0" borderId="87" xfId="0" applyFont="1" applyFill="1" applyBorder="1" applyAlignment="1" applyProtection="1">
      <alignment vertical="center"/>
      <protection locked="0"/>
    </xf>
    <xf numFmtId="0" fontId="33" fillId="0" borderId="40" xfId="0" applyFont="1" applyFill="1" applyBorder="1" applyAlignment="1" applyProtection="1">
      <alignment vertical="center"/>
      <protection locked="0"/>
    </xf>
    <xf numFmtId="0" fontId="16" fillId="0" borderId="8" xfId="0" applyFont="1" applyBorder="1" applyAlignment="1">
      <alignment vertical="top"/>
    </xf>
    <xf numFmtId="0" fontId="16" fillId="0" borderId="25" xfId="0" applyFont="1" applyBorder="1" applyAlignment="1">
      <alignment vertical="top"/>
    </xf>
    <xf numFmtId="0" fontId="45" fillId="0" borderId="46" xfId="0" applyFont="1" applyBorder="1" applyAlignment="1">
      <alignment vertical="center" wrapText="1"/>
    </xf>
    <xf numFmtId="0" fontId="16" fillId="0" borderId="60" xfId="0" applyFont="1" applyBorder="1" applyAlignment="1" applyProtection="1">
      <alignment vertical="top" wrapText="1"/>
    </xf>
    <xf numFmtId="0" fontId="16" fillId="0" borderId="56" xfId="0" applyFont="1" applyBorder="1" applyAlignment="1">
      <alignment vertical="top" wrapText="1"/>
    </xf>
    <xf numFmtId="0" fontId="16" fillId="0" borderId="39" xfId="0" applyFont="1" applyBorder="1" applyAlignment="1">
      <alignment vertical="top" wrapText="1"/>
    </xf>
    <xf numFmtId="0" fontId="16" fillId="0" borderId="45" xfId="0" applyFont="1" applyBorder="1" applyAlignment="1" applyProtection="1">
      <alignment vertical="center" wrapText="1"/>
    </xf>
    <xf numFmtId="0" fontId="16" fillId="0" borderId="46" xfId="0" applyFont="1" applyBorder="1" applyAlignment="1">
      <alignment vertical="center"/>
    </xf>
    <xf numFmtId="0" fontId="16" fillId="0" borderId="59" xfId="0" applyFont="1" applyBorder="1" applyAlignment="1">
      <alignment vertical="center"/>
    </xf>
  </cellXfs>
  <cellStyles count="3">
    <cellStyle name="ハイパーリンク" xfId="1" builtinId="8"/>
    <cellStyle name="標準" xfId="0" builtinId="0"/>
    <cellStyle name="標準 2" xfId="2"/>
  </cellStyles>
  <dxfs count="169">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theme="0" tint="-0.24994659260841701"/>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theme="0" tint="-0.24994659260841701"/>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01st%20Evaluation%20Repor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tabSelected="1" zoomScaleNormal="100" workbookViewId="0">
      <selection activeCell="D17" sqref="D17"/>
    </sheetView>
  </sheetViews>
  <sheetFormatPr defaultRowHeight="15"/>
  <cols>
    <col min="1" max="1" width="78.375" style="258" customWidth="1"/>
    <col min="2" max="2" width="9" style="257"/>
    <col min="3" max="3" width="9" style="258"/>
    <col min="4" max="4" width="9.75" style="258" customWidth="1"/>
    <col min="5" max="5" width="9.625" style="258" customWidth="1"/>
    <col min="6" max="16384" width="9" style="258"/>
  </cols>
  <sheetData>
    <row r="1" spans="1:2" ht="15.75" thickBot="1">
      <c r="A1" s="258" t="s">
        <v>1</v>
      </c>
    </row>
    <row r="2" spans="1:2" ht="189.75" thickBot="1">
      <c r="A2" s="256" t="s">
        <v>722</v>
      </c>
    </row>
    <row r="3" spans="1:2" ht="54" hidden="1" customHeight="1">
      <c r="A3" s="356" t="s">
        <v>544</v>
      </c>
    </row>
    <row r="4" spans="1:2" ht="20.25">
      <c r="A4" s="357" t="s">
        <v>541</v>
      </c>
    </row>
    <row r="5" spans="1:2">
      <c r="A5" s="356" t="s">
        <v>723</v>
      </c>
    </row>
    <row r="6" spans="1:2">
      <c r="A6" s="356" t="s">
        <v>724</v>
      </c>
    </row>
    <row r="7" spans="1:2" ht="15.75">
      <c r="A7" s="462" t="s">
        <v>725</v>
      </c>
    </row>
    <row r="8" spans="1:2" ht="15.75">
      <c r="A8" s="462" t="s">
        <v>726</v>
      </c>
    </row>
    <row r="9" spans="1:2" ht="28.5">
      <c r="A9" s="462" t="s">
        <v>604</v>
      </c>
    </row>
    <row r="10" spans="1:2" ht="24.75" hidden="1">
      <c r="A10" s="356" t="s">
        <v>545</v>
      </c>
    </row>
    <row r="11" spans="1:2" ht="28.5">
      <c r="A11" s="463" t="s">
        <v>727</v>
      </c>
    </row>
    <row r="12" spans="1:2" ht="54">
      <c r="A12" s="462" t="s">
        <v>728</v>
      </c>
    </row>
    <row r="13" spans="1:2">
      <c r="A13" s="358"/>
    </row>
    <row r="14" spans="1:2" ht="20.25">
      <c r="A14" s="357" t="s">
        <v>546</v>
      </c>
    </row>
    <row r="15" spans="1:2" s="358" customFormat="1" ht="63.75" customHeight="1">
      <c r="A15" s="359" t="s">
        <v>729</v>
      </c>
      <c r="B15" s="257"/>
    </row>
    <row r="16" spans="1:2" s="358" customFormat="1" ht="14.25">
      <c r="B16" s="257"/>
    </row>
    <row r="17" spans="1:4" ht="40.5">
      <c r="A17" s="360" t="s">
        <v>730</v>
      </c>
    </row>
    <row r="18" spans="1:4" s="358" customFormat="1" ht="19.5" customHeight="1">
      <c r="A18" s="361" t="s">
        <v>611</v>
      </c>
      <c r="B18" s="257"/>
    </row>
    <row r="19" spans="1:4" s="358" customFormat="1" ht="63.75">
      <c r="A19" s="364" t="s">
        <v>750</v>
      </c>
      <c r="B19" s="257"/>
      <c r="D19" s="362"/>
    </row>
    <row r="20" spans="1:4" s="358" customFormat="1" ht="52.5" hidden="1" customHeight="1">
      <c r="A20" s="363" t="s">
        <v>547</v>
      </c>
      <c r="B20" s="257"/>
      <c r="D20" s="362"/>
    </row>
    <row r="21" spans="1:4" s="358" customFormat="1" ht="16.5" customHeight="1">
      <c r="A21" s="361" t="s">
        <v>731</v>
      </c>
      <c r="B21" s="257"/>
      <c r="D21" s="362"/>
    </row>
    <row r="22" spans="1:4" s="358" customFormat="1" ht="14.25" customHeight="1">
      <c r="A22" s="364" t="s">
        <v>732</v>
      </c>
      <c r="B22" s="257"/>
      <c r="D22" s="362"/>
    </row>
    <row r="23" spans="1:4" s="358" customFormat="1" ht="14.25" customHeight="1">
      <c r="A23" s="461" t="s">
        <v>733</v>
      </c>
      <c r="B23" s="257"/>
      <c r="D23" s="362"/>
    </row>
    <row r="24" spans="1:4" s="358" customFormat="1" ht="62.25" customHeight="1">
      <c r="A24" s="364" t="s">
        <v>751</v>
      </c>
      <c r="B24" s="257"/>
      <c r="D24" s="362"/>
    </row>
    <row r="25" spans="1:4" s="358" customFormat="1" ht="33" customHeight="1">
      <c r="A25" s="461" t="s">
        <v>752</v>
      </c>
      <c r="B25" s="257"/>
      <c r="D25" s="362"/>
    </row>
    <row r="26" spans="1:4" s="358" customFormat="1" ht="29.25" customHeight="1">
      <c r="A26" s="461" t="s">
        <v>734</v>
      </c>
      <c r="B26" s="257"/>
      <c r="D26" s="362"/>
    </row>
    <row r="27" spans="1:4">
      <c r="A27" s="365"/>
    </row>
    <row r="28" spans="1:4" ht="40.5">
      <c r="A28" s="360" t="s">
        <v>735</v>
      </c>
    </row>
    <row r="29" spans="1:4" ht="25.5">
      <c r="A29" s="359" t="s">
        <v>736</v>
      </c>
    </row>
    <row r="30" spans="1:4" ht="139.5" customHeight="1">
      <c r="A30" s="366" t="s">
        <v>743</v>
      </c>
    </row>
    <row r="32" spans="1:4" ht="18">
      <c r="A32" s="367" t="s">
        <v>612</v>
      </c>
    </row>
    <row r="33" spans="1:2" ht="15" customHeight="1">
      <c r="A33" s="464" t="s">
        <v>605</v>
      </c>
    </row>
    <row r="34" spans="1:2" ht="27" customHeight="1">
      <c r="A34" s="464" t="s">
        <v>606</v>
      </c>
    </row>
    <row r="35" spans="1:2">
      <c r="A35" s="369"/>
    </row>
    <row r="36" spans="1:2" ht="18">
      <c r="A36" s="367" t="s">
        <v>737</v>
      </c>
    </row>
    <row r="37" spans="1:2" ht="28.5" customHeight="1">
      <c r="A37" s="464" t="s">
        <v>738</v>
      </c>
    </row>
    <row r="38" spans="1:2" ht="26.25" customHeight="1">
      <c r="A38" s="464" t="s">
        <v>739</v>
      </c>
    </row>
    <row r="39" spans="1:2" ht="51">
      <c r="A39" s="370" t="s">
        <v>741</v>
      </c>
      <c r="B39" s="371"/>
    </row>
    <row r="40" spans="1:2" ht="15.75">
      <c r="A40" s="464" t="s">
        <v>607</v>
      </c>
      <c r="B40" s="371"/>
    </row>
    <row r="41" spans="1:2" ht="27" customHeight="1">
      <c r="A41" s="370" t="s">
        <v>543</v>
      </c>
      <c r="B41" s="371"/>
    </row>
    <row r="42" spans="1:2" ht="63.75">
      <c r="A42" s="370" t="s">
        <v>742</v>
      </c>
      <c r="B42" s="371"/>
    </row>
    <row r="43" spans="1:2">
      <c r="A43" s="369"/>
    </row>
    <row r="44" spans="1:2" ht="18">
      <c r="A44" s="372" t="s">
        <v>610</v>
      </c>
    </row>
    <row r="45" spans="1:2" ht="28.5">
      <c r="A45" s="464" t="s">
        <v>608</v>
      </c>
    </row>
    <row r="46" spans="1:2" ht="65.25" customHeight="1">
      <c r="A46" s="464" t="s">
        <v>609</v>
      </c>
    </row>
    <row r="47" spans="1:2">
      <c r="A47" s="370" t="s">
        <v>603</v>
      </c>
    </row>
    <row r="48" spans="1:2" ht="28.5">
      <c r="A48" s="464" t="s">
        <v>740</v>
      </c>
    </row>
    <row r="49" spans="1:2" ht="10.5" customHeight="1">
      <c r="A49" s="373"/>
    </row>
    <row r="50" spans="1:2" s="285" customFormat="1" ht="15" customHeight="1">
      <c r="A50" s="368" t="s">
        <v>602</v>
      </c>
      <c r="B50" s="374"/>
    </row>
    <row r="51" spans="1:2" ht="25.5">
      <c r="A51" s="368" t="s">
        <v>548</v>
      </c>
    </row>
  </sheetData>
  <phoneticPr fontId="2"/>
  <pageMargins left="0.78700000000000003" right="0.78700000000000003" top="0.98399999999999999" bottom="0.98399999999999999" header="0.51200000000000001" footer="0.51200000000000001"/>
  <pageSetup paperSize="9" orientation="portrait" horizontalDpi="4294967293" verticalDpi="12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1"/>
  </sheetPr>
  <dimension ref="A1:H50"/>
  <sheetViews>
    <sheetView view="pageBreakPreview" zoomScaleNormal="100" workbookViewId="0">
      <selection activeCell="C1" sqref="C1:E1"/>
    </sheetView>
  </sheetViews>
  <sheetFormatPr defaultColWidth="8.625" defaultRowHeight="15"/>
  <cols>
    <col min="1" max="1" width="4.25" style="145" customWidth="1"/>
    <col min="2" max="2" width="21" style="145" customWidth="1"/>
    <col min="3" max="3" width="21.625" style="145" customWidth="1"/>
    <col min="4" max="6" width="25.875" style="145" customWidth="1"/>
    <col min="7" max="16384" width="8.625" style="145"/>
  </cols>
  <sheetData>
    <row r="1" spans="1:6" ht="60" customHeight="1" thickBot="1">
      <c r="A1" s="259" t="s">
        <v>392</v>
      </c>
      <c r="B1" s="444" t="str">
        <f ca="1">IF(ISBLANK(INDIRECT("'Basic Point'!E2")),"Select types of '2. Evaluation Result &amp; Remarks'!C1:G1Evaluation at the Basic Point worksheet",INDIRECT("'Basic Point'!E2"))</f>
        <v/>
      </c>
      <c r="C1" s="547" t="s">
        <v>761</v>
      </c>
      <c r="D1" s="548"/>
      <c r="E1" s="548"/>
      <c r="F1" s="260"/>
    </row>
    <row r="2" spans="1:6" ht="135" customHeight="1">
      <c r="A2" s="131"/>
      <c r="B2" s="549" t="s">
        <v>664</v>
      </c>
      <c r="C2" s="549"/>
      <c r="D2" s="549"/>
      <c r="E2" s="549"/>
      <c r="F2" s="549"/>
    </row>
    <row r="3" spans="1:6" ht="75" customHeight="1">
      <c r="A3" s="131"/>
      <c r="B3" s="584" t="str">
        <f ca="1">CONCATENATE("Program Title: ",C11)</f>
        <v>Program Title: Fill in the Name of the Prorgam at the Basic Point Worksheet</v>
      </c>
      <c r="C3" s="584"/>
      <c r="D3" s="584"/>
      <c r="E3" s="584"/>
      <c r="F3" s="584"/>
    </row>
    <row r="4" spans="1:6" ht="75" customHeight="1">
      <c r="A4" s="131"/>
      <c r="B4" s="584" t="str">
        <f ca="1">CONCATENATE("(",C12," )")</f>
        <v>(Fill in the name of Program Operating Organization at the Basic Point Worksheet )</v>
      </c>
      <c r="C4" s="584"/>
      <c r="D4" s="584"/>
      <c r="E4" s="584"/>
      <c r="F4" s="584"/>
    </row>
    <row r="5" spans="1:6" ht="69" customHeight="1">
      <c r="A5" s="131"/>
      <c r="B5" s="584" t="str">
        <f ca="1">C13</f>
        <v>Fill in the Field of Accreditation at the Basic Point Worksheet</v>
      </c>
      <c r="C5" s="584"/>
      <c r="D5" s="584"/>
      <c r="E5" s="584"/>
      <c r="F5" s="584"/>
    </row>
    <row r="6" spans="1:6" ht="75" customHeight="1">
      <c r="A6" s="131"/>
      <c r="B6" s="581" t="str">
        <f ca="1">C11</f>
        <v>Fill in the Name of the Prorgam at the Basic Point Worksheet</v>
      </c>
      <c r="C6" s="581"/>
      <c r="D6" s="581"/>
      <c r="E6" s="581"/>
      <c r="F6" s="581"/>
    </row>
    <row r="7" spans="1:6" ht="55.5" customHeight="1">
      <c r="A7" s="131"/>
      <c r="B7" s="584" t="str">
        <f ca="1">CONCATENATE("Chair: ",C19," (",D19,"）")</f>
        <v>Chair: Fill in the name of the Chair at the Basic Point Worksheet (Fill in the affiliation of the Chair at the Basic Point Worksheet）</v>
      </c>
      <c r="C7" s="584"/>
      <c r="D7" s="584"/>
      <c r="E7" s="584"/>
      <c r="F7" s="584"/>
    </row>
    <row r="8" spans="1:6" ht="75" customHeight="1">
      <c r="A8" s="131"/>
      <c r="B8" s="585" t="str">
        <f ca="1">C37</f>
        <v>Fill in the Submission Date of 1st Evaluation Report at the Basic Point Worksheet</v>
      </c>
      <c r="C8" s="585"/>
      <c r="D8" s="585"/>
      <c r="E8" s="585"/>
      <c r="F8" s="585"/>
    </row>
    <row r="9" spans="1:6" ht="20.25">
      <c r="A9" s="259" t="s">
        <v>393</v>
      </c>
      <c r="B9" s="261" t="s">
        <v>665</v>
      </c>
      <c r="C9" s="131"/>
      <c r="D9" s="131"/>
      <c r="E9" s="131"/>
      <c r="F9" s="131"/>
    </row>
    <row r="10" spans="1:6" ht="6.75" customHeight="1" thickBot="1">
      <c r="A10" s="131"/>
      <c r="B10" s="131"/>
      <c r="C10" s="131"/>
      <c r="D10" s="131"/>
      <c r="E10" s="131"/>
      <c r="F10" s="131"/>
    </row>
    <row r="11" spans="1:6" s="262" customFormat="1">
      <c r="A11" s="136"/>
      <c r="B11" s="241" t="s">
        <v>492</v>
      </c>
      <c r="C11" s="582" t="str">
        <f ca="1">IF(ISBLANK(INDIRECT("'Basic Point'!B6")),"Fill in the Name of the Prorgam at the Basic Point Worksheet",INDIRECT("'Basic Point'!B6"))</f>
        <v>Fill in the Name of the Prorgam at the Basic Point Worksheet</v>
      </c>
      <c r="D11" s="582"/>
      <c r="E11" s="582"/>
      <c r="F11" s="583"/>
    </row>
    <row r="12" spans="1:6" s="262" customFormat="1" ht="45">
      <c r="A12" s="136"/>
      <c r="B12" s="242" t="s">
        <v>494</v>
      </c>
      <c r="C12" s="558" t="str">
        <f ca="1">IF(ISBLANK(INDIRECT("'Basic Point'!B7")),"Fill in the name of Program Operating Organization at the Basic Point Worksheet",INDIRECT("'Basic Point'!B7"))</f>
        <v>Fill in the name of Program Operating Organization at the Basic Point Worksheet</v>
      </c>
      <c r="D12" s="558"/>
      <c r="E12" s="558"/>
      <c r="F12" s="559"/>
    </row>
    <row r="13" spans="1:6" s="262" customFormat="1">
      <c r="A13" s="136"/>
      <c r="B13" s="242" t="s">
        <v>550</v>
      </c>
      <c r="C13" s="558" t="str">
        <f ca="1">IF(ISBLANK(INDIRECT("'Basic Point'!B9")),"Fill in the Field of Accreditation at the Basic Point Worksheet",INDIRECT("'Basic Point'!B9"))</f>
        <v>Fill in the Field of Accreditation at the Basic Point Worksheet</v>
      </c>
      <c r="D13" s="558"/>
      <c r="E13" s="558"/>
      <c r="F13" s="559"/>
    </row>
    <row r="14" spans="1:6" s="262" customFormat="1" ht="45" hidden="1" customHeight="1">
      <c r="A14" s="136"/>
      <c r="B14" s="242" t="s">
        <v>516</v>
      </c>
      <c r="C14" s="558" t="str">
        <f ca="1">IF(ISBLANK(INDIRECT("'Basic Point'!B6")),"「'Basic Point'」でProgram Titleを記入してください",INDIRECT("'Basic Point'!B6"))</f>
        <v>「'Basic Point'」でProgram Titleを記入してください</v>
      </c>
      <c r="D14" s="558"/>
      <c r="E14" s="558"/>
      <c r="F14" s="559"/>
    </row>
    <row r="15" spans="1:6" s="262" customFormat="1" ht="45.75" thickBot="1">
      <c r="A15" s="136"/>
      <c r="B15" s="243" t="s">
        <v>619</v>
      </c>
      <c r="C15" s="560" t="str">
        <f ca="1">IF(ISBLANK(INDIRECT("'Basic Point'!B11")),"Fill in the name of Evaluation Team Dispatching Organization at the Basic Points Worksheet",INDIRECT("'Basic Point'!B11"))</f>
        <v>Fill in the name of Evaluation Team Dispatching Organization at the Basic Points Worksheet</v>
      </c>
      <c r="D15" s="560"/>
      <c r="E15" s="560"/>
      <c r="F15" s="561"/>
    </row>
    <row r="16" spans="1:6">
      <c r="A16" s="131"/>
      <c r="B16" s="131"/>
      <c r="C16" s="131"/>
      <c r="D16" s="131"/>
      <c r="E16" s="131"/>
      <c r="F16" s="131"/>
    </row>
    <row r="17" spans="1:6" ht="15.75" thickBot="1">
      <c r="A17" s="131"/>
      <c r="B17" s="131" t="s">
        <v>666</v>
      </c>
      <c r="C17" s="131"/>
      <c r="D17" s="131"/>
      <c r="E17" s="131"/>
      <c r="F17" s="131"/>
    </row>
    <row r="18" spans="1:6" ht="15.75" thickBot="1">
      <c r="A18" s="131"/>
      <c r="B18" s="152"/>
      <c r="C18" s="244" t="s">
        <v>490</v>
      </c>
      <c r="D18" s="244" t="s">
        <v>491</v>
      </c>
      <c r="E18" s="244" t="s">
        <v>488</v>
      </c>
      <c r="F18" s="245" t="s">
        <v>580</v>
      </c>
    </row>
    <row r="19" spans="1:6" s="262" customFormat="1" ht="38.25">
      <c r="A19" s="136"/>
      <c r="B19" s="263" t="str">
        <f ca="1">IF(ISBLANK(INDIRECT("'Basic Point'!A15")),"",INDIRECT("'Basic Point'!A15"))</f>
        <v>　</v>
      </c>
      <c r="C19" s="445" t="str">
        <f ca="1">IF(ISBLANK(INDIRECT("'Basic Point'!B15")),"Fill in the name of the Chair at the Basic Point Worksheet",INDIRECT("'Basic Point'!B15"))</f>
        <v>Fill in the name of the Chair at the Basic Point Worksheet</v>
      </c>
      <c r="D19" s="445" t="str">
        <f ca="1">IF(ISBLANK(INDIRECT("'Basic Point'!C15")),"Fill in the affiliation of the Chair at the Basic Point Worksheet",INDIRECT("'Basic Point'!C15"))</f>
        <v>Fill in the affiliation of the Chair at the Basic Point Worksheet</v>
      </c>
      <c r="E19" s="445" t="str">
        <f ca="1">IF(ISBLANK(INDIRECT("'Basic Point'!D15")),"Fill in the position of the chair at the Basic Point Worksheet",INDIRECT("'Basic Point'!D15"))</f>
        <v>Fill in the position of the chair at the Basic Point Worksheet</v>
      </c>
      <c r="F19" s="446" t="str">
        <f ca="1">IF(ISBLANK(INDIRECT("'Basic Point'!E15")),"Fill in the Field of Specialization of the Chair at the Basic Point Worksheet",INDIRECT("'Basic Point'!E15"))</f>
        <v>Fill in the Field of Specialization of the Chair at the Basic Point Worksheet</v>
      </c>
    </row>
    <row r="20" spans="1:6" s="262" customFormat="1">
      <c r="A20" s="136"/>
      <c r="B20" s="263" t="str">
        <f ca="1">IF(ISBLANK(INDIRECT("'Basic Point'!A16")),"",INDIRECT("'Basic Point'!A16"))</f>
        <v/>
      </c>
      <c r="C20" s="447" t="str">
        <f ca="1">IF(ISBLANK(INDIRECT("'Basic Point'!B16")),"",INDIRECT("'Basic Point'!B16"))</f>
        <v/>
      </c>
      <c r="D20" s="447" t="str">
        <f ca="1">IF(ISBLANK(INDIRECT("'Basic Point'!C16")),"",INDIRECT("'Basic Point'!C16"))</f>
        <v/>
      </c>
      <c r="E20" s="447" t="str">
        <f ca="1">IF(ISBLANK(INDIRECT("'Basic Point'!D16")),"",INDIRECT("'Basic Point'!D16"))</f>
        <v/>
      </c>
      <c r="F20" s="448" t="str">
        <f ca="1">IF(ISBLANK(INDIRECT("'Basic Point'!E16")),"",INDIRECT("'Basic Point'!E16"))</f>
        <v/>
      </c>
    </row>
    <row r="21" spans="1:6" s="262" customFormat="1">
      <c r="A21" s="136"/>
      <c r="B21" s="263" t="str">
        <f ca="1">IF(ISBLANK(INDIRECT("'Basic Point'!A17")),"",INDIRECT("'Basic Point'!A17"))</f>
        <v/>
      </c>
      <c r="C21" s="447" t="str">
        <f ca="1">IF(ISBLANK(INDIRECT("'Basic Point'!B17")),"",INDIRECT("'Basic Point'!B17"))</f>
        <v/>
      </c>
      <c r="D21" s="447" t="str">
        <f ca="1">IF(ISBLANK(INDIRECT("'Basic Point'!C17")),"",INDIRECT("'Basic Point'!C17"))</f>
        <v/>
      </c>
      <c r="E21" s="447" t="str">
        <f ca="1">IF(ISBLANK(INDIRECT("'Basic Point'!D17")),"",INDIRECT("'Basic Point'!D17"))</f>
        <v/>
      </c>
      <c r="F21" s="448" t="str">
        <f ca="1">IF(ISBLANK(INDIRECT("'Basic Point'!E17")),"",INDIRECT("'Basic Point'!E17"))</f>
        <v/>
      </c>
    </row>
    <row r="22" spans="1:6" s="262" customFormat="1">
      <c r="A22" s="136"/>
      <c r="B22" s="263" t="str">
        <f ca="1">IF(ISBLANK(INDIRECT("'Basic Point'!A18")),"",INDIRECT("'Basic Point'!A18"))</f>
        <v/>
      </c>
      <c r="C22" s="447" t="str">
        <f ca="1">IF(ISBLANK(INDIRECT("'Basic Point'!B18")),"",INDIRECT("'Basic Point'!B18"))</f>
        <v/>
      </c>
      <c r="D22" s="447" t="str">
        <f ca="1">IF(ISBLANK(INDIRECT("'Basic Point'!C18")),"",INDIRECT("'Basic Point'!C18"))</f>
        <v/>
      </c>
      <c r="E22" s="447" t="str">
        <f ca="1">IF(ISBLANK(INDIRECT("'Basic Point'!D18")),"",INDIRECT("'Basic Point'!D18"))</f>
        <v/>
      </c>
      <c r="F22" s="448" t="str">
        <f ca="1">IF(ISBLANK(INDIRECT("'Basic Point'!E18")),"",INDIRECT("'Basic Point'!E18"))</f>
        <v/>
      </c>
    </row>
    <row r="23" spans="1:6" s="262" customFormat="1">
      <c r="A23" s="136"/>
      <c r="B23" s="263" t="str">
        <f ca="1">IF(ISBLANK(INDIRECT("'Basic Point'!A19")),"",INDIRECT("'Basic Point'!A19"))</f>
        <v/>
      </c>
      <c r="C23" s="447" t="str">
        <f ca="1">IF(ISBLANK(INDIRECT("'Basic Point'!B19")),"",INDIRECT("'Basic Point'!B19"))</f>
        <v/>
      </c>
      <c r="D23" s="447" t="str">
        <f ca="1">IF(ISBLANK(INDIRECT("'Basic Point'!C19")),"",INDIRECT("'Basic Point'!C19"))</f>
        <v/>
      </c>
      <c r="E23" s="447" t="str">
        <f ca="1">IF(ISBLANK(INDIRECT("'Basic Point'!D19")),"",INDIRECT("'Basic Point'!D19"))</f>
        <v/>
      </c>
      <c r="F23" s="448" t="str">
        <f ca="1">IF(ISBLANK(INDIRECT("'Basic Point'!E19")),"",INDIRECT("'Basic Point'!E19"))</f>
        <v/>
      </c>
    </row>
    <row r="24" spans="1:6" s="262" customFormat="1">
      <c r="A24" s="136"/>
      <c r="B24" s="263" t="str">
        <f ca="1">IF(ISBLANK(INDIRECT("'Basic Point'!A20")),"",INDIRECT("'Basic Point'!A20"))</f>
        <v>　</v>
      </c>
      <c r="C24" s="447" t="str">
        <f ca="1">IF(ISBLANK(INDIRECT("'Basic Point'!B20")),"",INDIRECT("'Basic Point'!B20"))</f>
        <v/>
      </c>
      <c r="D24" s="447" t="str">
        <f ca="1">IF(ISBLANK(INDIRECT("'Basic Point'!C20")),"",INDIRECT("'Basic Point'!C20"))</f>
        <v/>
      </c>
      <c r="E24" s="447" t="str">
        <f ca="1">IF(ISBLANK(INDIRECT("'Basic Point'!D20")),"",INDIRECT("'Basic Point'!D20"))</f>
        <v/>
      </c>
      <c r="F24" s="448" t="str">
        <f ca="1">IF(ISBLANK(INDIRECT("'Basic Point'!E20")),"",INDIRECT("'Basic Point'!E20"))</f>
        <v/>
      </c>
    </row>
    <row r="25" spans="1:6" s="262" customFormat="1">
      <c r="A25" s="136"/>
      <c r="B25" s="263" t="str">
        <f ca="1">IF(ISBLANK(INDIRECT("'Basic Point'!A21")),"",INDIRECT("'Basic Point'!A21"))</f>
        <v/>
      </c>
      <c r="C25" s="447" t="str">
        <f ca="1">IF(ISBLANK(INDIRECT("'Basic Point'!B21")),"",INDIRECT("'Basic Point'!B21"))</f>
        <v/>
      </c>
      <c r="D25" s="447" t="str">
        <f ca="1">IF(ISBLANK(INDIRECT("'Basic Point'!C21")),"",INDIRECT("'Basic Point'!C21"))</f>
        <v/>
      </c>
      <c r="E25" s="447" t="str">
        <f ca="1">IF(ISBLANK(INDIRECT("'Basic Point'!D21")),"",INDIRECT("'Basic Point'!D21"))</f>
        <v/>
      </c>
      <c r="F25" s="448" t="str">
        <f ca="1">IF(ISBLANK(INDIRECT("'Basic Point'!E21")),"",INDIRECT("'Basic Point'!E21"))</f>
        <v/>
      </c>
    </row>
    <row r="26" spans="1:6" s="262" customFormat="1">
      <c r="A26" s="136"/>
      <c r="B26" s="263" t="str">
        <f ca="1">IF(ISBLANK(INDIRECT("'Basic Point'!A22")),"",INDIRECT("'Basic Point'!A22"))</f>
        <v/>
      </c>
      <c r="C26" s="447" t="str">
        <f ca="1">IF(ISBLANK(INDIRECT("'Basic Point'!B22")),"",INDIRECT("'Basic Point'!B22"))</f>
        <v/>
      </c>
      <c r="D26" s="447" t="str">
        <f ca="1">IF(ISBLANK(INDIRECT("'Basic Point'!C22")),"",INDIRECT("'Basic Point'!C22"))</f>
        <v/>
      </c>
      <c r="E26" s="447" t="str">
        <f ca="1">IF(ISBLANK(INDIRECT("'Basic Point'!D22")),"",INDIRECT("'Basic Point'!D22"))</f>
        <v/>
      </c>
      <c r="F26" s="448" t="str">
        <f ca="1">IF(ISBLANK(INDIRECT("'Basic Point'!E22")),"",INDIRECT("'Basic Point'!E22"))</f>
        <v/>
      </c>
    </row>
    <row r="27" spans="1:6" s="262" customFormat="1">
      <c r="A27" s="136"/>
      <c r="B27" s="263" t="str">
        <f ca="1">IF(ISBLANK(INDIRECT("'Basic Point'!A23")),"",INDIRECT("'Basic Point'!A23"))</f>
        <v/>
      </c>
      <c r="C27" s="447" t="str">
        <f ca="1">IF(ISBLANK(INDIRECT("'Basic Point'!B23")),"",INDIRECT("'Basic Point'!B23"))</f>
        <v/>
      </c>
      <c r="D27" s="447" t="str">
        <f ca="1">IF(ISBLANK(INDIRECT("'Basic Point'!C23")),"",INDIRECT("'Basic Point'!C23"))</f>
        <v/>
      </c>
      <c r="E27" s="447" t="str">
        <f ca="1">IF(ISBLANK(INDIRECT("'Basic Point'!D23")),"",INDIRECT("'Basic Point'!D23"))</f>
        <v/>
      </c>
      <c r="F27" s="448" t="str">
        <f ca="1">IF(ISBLANK(INDIRECT("'Basic Point'!E23")),"",INDIRECT("'Basic Point'!E23"))</f>
        <v/>
      </c>
    </row>
    <row r="28" spans="1:6" s="262" customFormat="1">
      <c r="A28" s="136"/>
      <c r="B28" s="263" t="str">
        <f ca="1">IF(ISBLANK(INDIRECT("'Basic Point'!A24")),"",INDIRECT("'Basic Point'!A24"))</f>
        <v/>
      </c>
      <c r="C28" s="447" t="str">
        <f ca="1">IF(ISBLANK(INDIRECT("'Basic Point'!B24")),"",INDIRECT("'Basic Point'!B24"))</f>
        <v/>
      </c>
      <c r="D28" s="447" t="str">
        <f ca="1">IF(ISBLANK(INDIRECT("'Basic Point'!C24")),"",INDIRECT("'Basic Point'!C24"))</f>
        <v/>
      </c>
      <c r="E28" s="447" t="str">
        <f ca="1">IF(ISBLANK(INDIRECT("'Basic Point'!D24")),"",INDIRECT("'Basic Point'!D24"))</f>
        <v/>
      </c>
      <c r="F28" s="448" t="str">
        <f ca="1">IF(ISBLANK(INDIRECT("'Basic Point'!E24")),"",INDIRECT("'Basic Point'!E24"))</f>
        <v/>
      </c>
    </row>
    <row r="29" spans="1:6" s="262" customFormat="1" ht="15.75" thickBot="1">
      <c r="A29" s="136"/>
      <c r="B29" s="264" t="str">
        <f ca="1">IF(ISBLANK(INDIRECT("'Basic Point'!A25")),"",INDIRECT("'Basic Point'!A25"))</f>
        <v/>
      </c>
      <c r="C29" s="449" t="str">
        <f ca="1">IF(ISBLANK(INDIRECT("'Basic Point'!B25")),"",INDIRECT("'Basic Point'!B25"))</f>
        <v/>
      </c>
      <c r="D29" s="449" t="str">
        <f ca="1">IF(ISBLANK(INDIRECT("'Basic Point'!C25")),"",INDIRECT("'Basic Point'!C25"))</f>
        <v/>
      </c>
      <c r="E29" s="449" t="str">
        <f ca="1">IF(ISBLANK(INDIRECT("'Basic Point'!D25")),"",INDIRECT("'Basic Point'!D25"))</f>
        <v/>
      </c>
      <c r="F29" s="450" t="str">
        <f ca="1">IF(ISBLANK(INDIRECT("'Basic Point'!E25")),"",INDIRECT("'Basic Point'!E25"))</f>
        <v/>
      </c>
    </row>
    <row r="30" spans="1:6" ht="8.25" customHeight="1">
      <c r="A30" s="131"/>
      <c r="B30" s="131"/>
      <c r="C30" s="131"/>
      <c r="D30" s="131"/>
      <c r="E30" s="131"/>
      <c r="F30" s="131"/>
    </row>
    <row r="31" spans="1:6" ht="15.75" thickBot="1">
      <c r="A31" s="131"/>
      <c r="B31" s="131" t="s">
        <v>513</v>
      </c>
      <c r="C31" s="131"/>
      <c r="D31" s="131"/>
      <c r="E31" s="131"/>
      <c r="F31" s="131"/>
    </row>
    <row r="32" spans="1:6">
      <c r="A32" s="131"/>
      <c r="B32" s="246" t="s">
        <v>587</v>
      </c>
      <c r="C32" s="247" t="s">
        <v>489</v>
      </c>
      <c r="D32" s="247" t="s">
        <v>549</v>
      </c>
      <c r="E32" s="248" t="s">
        <v>488</v>
      </c>
      <c r="F32" s="131"/>
    </row>
    <row r="33" spans="1:8" ht="30">
      <c r="A33" s="131"/>
      <c r="B33" s="452" t="str">
        <f ca="1">INDIRECT("'Basic Point'!A29")</f>
        <v>Person in charge of JABEE Matter</v>
      </c>
      <c r="C33" s="265" t="str">
        <f ca="1">IF(ISBLANK(INDIRECT("'Basic Point'!B29")),"Fill in at the Basic Point Worksheet",INDIRECT("'Basic Point'!B29"))</f>
        <v>Fill in at the Basic Point Worksheet</v>
      </c>
      <c r="D33" s="265" t="str">
        <f ca="1">IF(ISBLANK(INDIRECT("'Basic Point'!C29")),"Fill in at the Basic Point Worksheet",INDIRECT("'Basic Point'!C29"))</f>
        <v>Fill in at the Basic Point Worksheet</v>
      </c>
      <c r="E33" s="266" t="str">
        <f ca="1">IF(ISBLANK(INDIRECT("'Basic Point'!D29")),"Fill in at the Basic Point Worksheet",INDIRECT("'Basic Point'!D29"))</f>
        <v>Fill in at the Basic Point Worksheet</v>
      </c>
      <c r="F33" s="131"/>
    </row>
    <row r="34" spans="1:8" ht="30.75" thickBot="1">
      <c r="A34" s="131"/>
      <c r="B34" s="453" t="str">
        <f ca="1">INDIRECT("'Basic Point'!A30")</f>
        <v>Person in charge of the Program</v>
      </c>
      <c r="C34" s="267" t="str">
        <f ca="1">IF(ISBLANK(INDIRECT("'Basic Point'!B30")),"Fill in at the Basic Point Worksheet",INDIRECT("'Basic Point'!B30"))</f>
        <v>Fill in at the Basic Point Worksheet</v>
      </c>
      <c r="D34" s="267" t="str">
        <f ca="1">IF(ISBLANK(INDIRECT("'Basic Point'!C30")),"Fill in at the Basic Point Worksheet",INDIRECT("'Basic Point'!C30"))</f>
        <v>Fill in at the Basic Point Worksheet</v>
      </c>
      <c r="E34" s="268" t="str">
        <f ca="1">IF(ISBLANK(INDIRECT("'Basic Point'!D30")),"Fill in at the Basic Point Worksheet",INDIRECT("'Basic Point'!D30"))</f>
        <v>Fill in at the Basic Point Worksheet</v>
      </c>
      <c r="F34" s="131"/>
    </row>
    <row r="35" spans="1:8" ht="8.25" customHeight="1" thickBot="1">
      <c r="A35" s="131"/>
      <c r="B35" s="131"/>
      <c r="C35" s="131"/>
      <c r="D35" s="131"/>
      <c r="E35" s="131"/>
      <c r="F35" s="131"/>
    </row>
    <row r="36" spans="1:8" ht="85.5">
      <c r="A36" s="131"/>
      <c r="B36" s="269" t="s">
        <v>524</v>
      </c>
      <c r="C36" s="454" t="str">
        <f ca="1">IF(ISBLANK(INDIRECT("'Basic Point'!C44")),"Fill in the name of the person in charge of preparation of 1st Evaluation Report (Chair) at the Basic Point Worksheet",INDIRECT("'Basic Point'!C44"))</f>
        <v>Fill in the name of the person in charge of preparation of 1st Evaluation Report (Chair) at the Basic Point Worksheet</v>
      </c>
      <c r="D36" s="131"/>
      <c r="E36" s="131"/>
      <c r="F36" s="131"/>
    </row>
    <row r="37" spans="1:8" ht="57.75" thickBot="1">
      <c r="A37" s="131"/>
      <c r="B37" s="270" t="s">
        <v>443</v>
      </c>
      <c r="C37" s="473" t="str">
        <f ca="1">IF(ISBLANK(INDIRECT("'Basic Point'!B44")),"Fill in the Submission Date of 1st Evaluation Report at the Basic Point Worksheet",INDIRECT("'Basic Point'!B44"))</f>
        <v>Fill in the Submission Date of 1st Evaluation Report at the Basic Point Worksheet</v>
      </c>
      <c r="D37" s="131"/>
      <c r="E37" s="131"/>
      <c r="F37" s="131"/>
    </row>
    <row r="38" spans="1:8">
      <c r="A38" s="131"/>
      <c r="B38" s="131"/>
      <c r="C38" s="131"/>
      <c r="D38" s="131"/>
      <c r="E38" s="131"/>
      <c r="F38" s="131"/>
    </row>
    <row r="39" spans="1:8" ht="21" thickBot="1">
      <c r="A39" s="271" t="s">
        <v>394</v>
      </c>
      <c r="B39" s="261" t="s">
        <v>667</v>
      </c>
      <c r="C39" s="131"/>
      <c r="D39" s="131"/>
      <c r="E39" s="131"/>
      <c r="F39" s="131"/>
    </row>
    <row r="40" spans="1:8" ht="92.25" customHeight="1">
      <c r="A40" s="271"/>
      <c r="B40" s="568" t="s">
        <v>514</v>
      </c>
      <c r="C40" s="569"/>
      <c r="D40" s="569"/>
      <c r="E40" s="569"/>
      <c r="F40" s="570"/>
    </row>
    <row r="41" spans="1:8" ht="97.5" customHeight="1">
      <c r="B41" s="571" t="s">
        <v>515</v>
      </c>
      <c r="C41" s="572"/>
      <c r="D41" s="572"/>
      <c r="E41" s="572"/>
      <c r="F41" s="573"/>
    </row>
    <row r="42" spans="1:8" ht="7.5" customHeight="1" thickBot="1">
      <c r="B42" s="574"/>
      <c r="C42" s="575"/>
      <c r="D42" s="575"/>
      <c r="E42" s="575"/>
      <c r="F42" s="576"/>
    </row>
    <row r="44" spans="1:8" ht="52.5" customHeight="1">
      <c r="B44" s="580" t="str">
        <f ca="1">IF(OR((INDIRECT("'Basic Point'!B2")=""),(INDIRECT("'Basic Point'!B2")="　")),"Select types of Evaluation in the Basic Point Worksheet in order to display whether information on item IV is necessary!!!",IF(INDIRECT("'Basic Point'!B2")="","",IF(INDIRECT("'Basic Point'!B2")="New (Accreditation begins from previous year of Evaluation)","Requres information of item IV due to New Evaluation (Accreditation begins from previous year of Evaluation)","No need of information on item IV.  Is not the case of New Evaluation (Accreditation begins from previous year of Evaluation)")))</f>
        <v>Select types of Evaluation in the Basic Point Worksheet in order to display whether information on item IV is necessary!!!</v>
      </c>
      <c r="C44" s="580"/>
      <c r="D44" s="580"/>
      <c r="E44" s="580"/>
      <c r="F44" s="580"/>
    </row>
    <row r="45" spans="1:8" ht="21" customHeight="1" thickBot="1">
      <c r="B45" s="272" t="s">
        <v>668</v>
      </c>
      <c r="C45" s="380"/>
      <c r="D45" s="380"/>
      <c r="E45" s="380"/>
      <c r="F45" s="380"/>
      <c r="H45" s="273"/>
    </row>
    <row r="46" spans="1:8" ht="45" customHeight="1">
      <c r="B46" s="577" t="s">
        <v>653</v>
      </c>
      <c r="C46" s="578"/>
      <c r="D46" s="578"/>
      <c r="E46" s="579"/>
      <c r="F46" s="455" t="str">
        <f>'1. PRR (at Exit Meeting)'!D17</f>
        <v xml:space="preserve">(Confirmation Result by the Evaluation Team) </v>
      </c>
    </row>
    <row r="47" spans="1:8" ht="30" customHeight="1">
      <c r="B47" s="562" t="s">
        <v>655</v>
      </c>
      <c r="C47" s="563"/>
      <c r="D47" s="564"/>
      <c r="E47" s="274" t="s">
        <v>656</v>
      </c>
      <c r="F47" s="456" t="str">
        <f>'1. PRR (at Exit Meeting)'!D18</f>
        <v>(Confirmation Result by the Evaluation Team)</v>
      </c>
    </row>
    <row r="48" spans="1:8" ht="120">
      <c r="B48" s="565"/>
      <c r="C48" s="566"/>
      <c r="D48" s="567"/>
      <c r="E48" s="275" t="s">
        <v>658</v>
      </c>
      <c r="F48" s="456" t="str">
        <f>'1. PRR (at Exit Meeting)'!D19</f>
        <v>(Confirmation Result by the Evaluation Team)</v>
      </c>
    </row>
    <row r="49" spans="2:6" ht="72.75" customHeight="1" thickBot="1">
      <c r="B49" s="555" t="str">
        <f>IF('1. PRR (at Exit Meeting)'!B20="","",'1. PRR (at Exit Meeting)'!B20)</f>
        <v>(Comment of the Evaluation Team if there is X in the "Confirmation result of equivalency of the graduates one year prior to the Evaluation")</v>
      </c>
      <c r="C49" s="556"/>
      <c r="D49" s="556"/>
      <c r="E49" s="556"/>
      <c r="F49" s="557"/>
    </row>
    <row r="50" spans="2:6" ht="5.25" customHeight="1"/>
  </sheetData>
  <sheetProtection formatCells="0" formatRows="0"/>
  <mergeCells count="20">
    <mergeCell ref="C1:E1"/>
    <mergeCell ref="B6:F6"/>
    <mergeCell ref="C11:F11"/>
    <mergeCell ref="C14:F14"/>
    <mergeCell ref="B2:F2"/>
    <mergeCell ref="B3:F3"/>
    <mergeCell ref="B4:F4"/>
    <mergeCell ref="B5:F5"/>
    <mergeCell ref="B7:F7"/>
    <mergeCell ref="B8:F8"/>
    <mergeCell ref="B49:F49"/>
    <mergeCell ref="C13:F13"/>
    <mergeCell ref="C12:F12"/>
    <mergeCell ref="C15:F15"/>
    <mergeCell ref="B47:D48"/>
    <mergeCell ref="B40:F40"/>
    <mergeCell ref="B41:F41"/>
    <mergeCell ref="B42:F42"/>
    <mergeCell ref="B46:E46"/>
    <mergeCell ref="B44:F44"/>
  </mergeCells>
  <phoneticPr fontId="2"/>
  <conditionalFormatting sqref="B46:F49">
    <cfRule type="expression" dxfId="167" priority="1" stopIfTrue="1">
      <formula>AND(INDIRECT("'Basic Point'!B2")&lt;&gt;"",INDIRECT("'Basic Point'!B2")&lt;&gt;"New (Accreditation begins from previous year of Examination)")</formula>
    </cfRule>
  </conditionalFormatting>
  <dataValidations count="4">
    <dataValidation imeMode="off" allowBlank="1" showInputMessage="1" showErrorMessage="1" sqref="B19"/>
    <dataValidation type="list" allowBlank="1" showInputMessage="1" showErrorMessage="1" prompt="Select &quot;YES” for the case if LOs, Curriculum and the facility are same, including minor change or improvement of the Curriculum along with the academic progress or select &quot;NO&quot; if it is not the case." sqref="F46">
      <formula1>"(Confirmation Result by the Evaluation Team) ,① YES,① NO"</formula1>
    </dataValidation>
    <dataValidation type="list" allowBlank="1" showInputMessage="1" showErrorMessage="1" prompt="Select &quot;YES&quot; for the case if all the graduates achieved the LOs or select &quot;NO&quot; if there is graduates who didn't achieve the LOs." sqref="F47">
      <formula1>"(Confirmation Result by the Evaluation Team),② YES,② NO"</formula1>
    </dataValidation>
    <dataValidation type="list" allowBlank="1" showInputMessage="1" showErrorMessage="1" prompt="Select &quot;YES&quot; for the case if there is any kind of document which could prove that the explanation of LOs are given to the graduates at the time of their addmission or select &quot;NO&quot; if there isn't any." sqref="F48">
      <formula1>"(Confirmation Result by the Evaluation Team),③ YES,③ NO"</formula1>
    </dataValidation>
  </dataValidations>
  <printOptions horizontalCentered="1"/>
  <pageMargins left="0.78740157480314965" right="0.78740157480314965" top="0.78740157480314965" bottom="0.78740157480314965" header="0.51181102362204722" footer="0.51181102362204722"/>
  <pageSetup paperSize="9" scale="65" fitToHeight="50" orientation="portrait" verticalDpi="300" r:id="rId1"/>
  <headerFooter alignWithMargins="0"/>
  <rowBreaks count="2" manualBreakCount="2">
    <brk id="8" min="1" max="5" man="1"/>
    <brk id="38" min="1" max="5" man="1"/>
  </rowBreaks>
  <ignoredErrors>
    <ignoredError sqref="F46:F47" unlockedFormula="1"/>
  </ignoredError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1"/>
  </sheetPr>
  <dimension ref="A1:I42"/>
  <sheetViews>
    <sheetView view="pageBreakPreview" topLeftCell="A36" zoomScaleNormal="100" zoomScaleSheetLayoutView="100" workbookViewId="0">
      <selection activeCell="F41" sqref="F41"/>
    </sheetView>
  </sheetViews>
  <sheetFormatPr defaultColWidth="13" defaultRowHeight="15"/>
  <cols>
    <col min="1" max="1" width="4" style="258" customWidth="1"/>
    <col min="2" max="2" width="7.875" style="258" customWidth="1"/>
    <col min="3" max="3" width="30" style="308" customWidth="1"/>
    <col min="4" max="5" width="3.75" style="308" customWidth="1"/>
    <col min="6" max="6" width="3.625" style="308" customWidth="1"/>
    <col min="7" max="7" width="73.375" style="258" customWidth="1"/>
    <col min="8" max="8" width="1.5" style="258" customWidth="1"/>
    <col min="9" max="9" width="40.875" style="284" customWidth="1"/>
    <col min="10" max="16384" width="13" style="258"/>
  </cols>
  <sheetData>
    <row r="1" spans="1:9" ht="17.25" customHeight="1">
      <c r="A1" s="276" t="s">
        <v>124</v>
      </c>
      <c r="B1" s="258" t="s">
        <v>588</v>
      </c>
      <c r="C1" s="553" t="str">
        <f ca="1">IF(ISBLANK(INDIRECT("'Basic Point'!B2")),"Select types of Evaluation at the Baisc Point Worksheet",CONCATENATE("Evaluation Result &amp; Remarks:", INDIRECT("'Basic Point'!B2")))</f>
        <v>Select types of Evaluation at the Baisc Point Worksheet</v>
      </c>
      <c r="D1" s="586"/>
      <c r="E1" s="586"/>
      <c r="F1" s="586"/>
      <c r="G1" s="586"/>
      <c r="H1" s="277"/>
      <c r="I1" s="381"/>
    </row>
    <row r="2" spans="1:9" ht="21" customHeight="1" thickBot="1">
      <c r="A2" s="276"/>
      <c r="C2" s="278" t="s">
        <v>582</v>
      </c>
      <c r="D2" s="279"/>
      <c r="E2" s="279"/>
      <c r="F2" s="279"/>
      <c r="G2" s="279"/>
      <c r="H2" s="277"/>
      <c r="I2" s="381"/>
    </row>
    <row r="3" spans="1:9" ht="75" thickBot="1">
      <c r="A3" s="276"/>
      <c r="B3" s="280" t="s">
        <v>499</v>
      </c>
      <c r="C3" s="281" t="s">
        <v>500</v>
      </c>
      <c r="D3" s="193" t="s">
        <v>754</v>
      </c>
      <c r="E3" s="193" t="s">
        <v>669</v>
      </c>
      <c r="F3" s="282" t="s">
        <v>670</v>
      </c>
      <c r="G3" s="283" t="s">
        <v>498</v>
      </c>
    </row>
    <row r="4" spans="1:9" s="285" customFormat="1" ht="15.75" thickBot="1">
      <c r="B4" s="210" t="str">
        <f>'Ex.Item&amp;Result_Pre.Ex.'!A4</f>
        <v>1</v>
      </c>
      <c r="C4" s="195" t="s">
        <v>451</v>
      </c>
      <c r="D4" s="286"/>
      <c r="E4" s="286"/>
      <c r="F4" s="287"/>
      <c r="G4" s="288"/>
      <c r="I4" s="289"/>
    </row>
    <row r="5" spans="1:9" ht="165.75">
      <c r="B5" s="212" t="str">
        <f>'Ex.Item&amp;Result_Pre.Ex.'!A5</f>
        <v>1(1)</v>
      </c>
      <c r="C5" s="197" t="s">
        <v>452</v>
      </c>
      <c r="D5" s="290" t="str">
        <f>IF('Ex.Item&amp;Result_Pre.Ex.'!$C$6="",IF('Ex.Item&amp;Result_Pre.Ex.'!$I$6="","",'Ex.Item&amp;Result_Pre.Ex.'!$I$6),'Ex.Item&amp;Result_Pre.Ex.'!$C$6)</f>
        <v/>
      </c>
      <c r="E5" s="290" t="str">
        <f>IF('Ex.Item&amp;Result_Pre.Ex.'!$D$6="",IF('Ex.Item&amp;Result_Pre.Ex.'!$J$6="","",'Ex.Item&amp;Result_Pre.Ex.'!$J$6),'Ex.Item&amp;Result_Pre.Ex.'!$D$6)</f>
        <v/>
      </c>
      <c r="F5" s="17"/>
      <c r="G5" s="291"/>
    </row>
    <row r="6" spans="1:9" ht="217.5" thickBot="1">
      <c r="B6" s="209" t="str">
        <f>'Ex.Item&amp;Result_Pre.Ex.'!A6</f>
        <v>1(2)</v>
      </c>
      <c r="C6" s="199" t="s">
        <v>453</v>
      </c>
      <c r="D6" s="292" t="str">
        <f>IF('Ex.Item&amp;Result_Pre.Ex.'!$C$5="",IF('Ex.Item&amp;Result_Pre.Ex.'!$I$5="","",'Ex.Item&amp;Result_Pre.Ex.'!$I$5),'Ex.Item&amp;Result_Pre.Ex.'!$C$5)</f>
        <v/>
      </c>
      <c r="E6" s="292" t="str">
        <f>IF('Ex.Item&amp;Result_Pre.Ex.'!$D$5="",IF('Ex.Item&amp;Result_Pre.Ex.'!$J$5="","",'Ex.Item&amp;Result_Pre.Ex.'!$J$5),'Ex.Item&amp;Result_Pre.Ex.'!$D$5)</f>
        <v/>
      </c>
      <c r="F6" s="17"/>
      <c r="G6" s="293"/>
    </row>
    <row r="7" spans="1:9" s="285" customFormat="1" ht="25.5" customHeight="1" thickBot="1">
      <c r="B7" s="210" t="str">
        <f>'Ex.Item&amp;Result_Pre.Ex.'!A7</f>
        <v>2</v>
      </c>
      <c r="C7" s="195" t="s">
        <v>454</v>
      </c>
      <c r="D7" s="286"/>
      <c r="E7" s="286"/>
      <c r="F7" s="287"/>
      <c r="G7" s="288"/>
      <c r="I7" s="289"/>
    </row>
    <row r="8" spans="1:9" s="285" customFormat="1">
      <c r="B8" s="214" t="s">
        <v>417</v>
      </c>
      <c r="C8" s="201" t="s">
        <v>455</v>
      </c>
      <c r="D8" s="294"/>
      <c r="E8" s="294"/>
      <c r="F8" s="295"/>
      <c r="G8" s="296"/>
      <c r="I8" s="289"/>
    </row>
    <row r="9" spans="1:9" ht="120">
      <c r="B9" s="202" t="s">
        <v>456</v>
      </c>
      <c r="C9" s="203" t="s">
        <v>457</v>
      </c>
      <c r="D9" s="297" t="str">
        <f>CONCATENATE(IF('Ex.Item&amp;Result_Pre.Ex.'!$C$8="",IF('Ex.Item&amp;Result_Pre.Ex.'!$I$8=""," ",'Ex.Item&amp;Result_Pre.Ex.'!$I$8),'Ex.Item&amp;Result_Pre.Ex.'!$C$8),IF('Ex.Item&amp;Result_Pre.Ex.'!$C$9="",IF('Ex.Item&amp;Result_Pre.Ex.'!$I$9=""," ",'Ex.Item&amp;Result_Pre.Ex.'!$I$9),'Ex.Item&amp;Result_Pre.Ex.'!$C$9),IF('Ex.Item&amp;Result_Pre.Ex.'!$C$16="",IF('Ex.Item&amp;Result_Pre.Ex.'!$I$13=""," ",'Ex.Item&amp;Result_Pre.Ex.'!$I$13),'Ex.Item&amp;Result_Pre.Ex.'!$C$16))</f>
        <v xml:space="preserve">   </v>
      </c>
      <c r="E9" s="297" t="str">
        <f>CONCATENATE(IF('Ex.Item&amp;Result_Pre.Ex.'!$D$8="",IF('Ex.Item&amp;Result_Pre.Ex.'!$J$8=""," ",'Ex.Item&amp;Result_Pre.Ex.'!$J$8),'Ex.Item&amp;Result_Pre.Ex.'!$D$8),IF('Ex.Item&amp;Result_Pre.Ex.'!$D$9="",IF('Ex.Item&amp;Result_Pre.Ex.'!$J$9=""," ",'Ex.Item&amp;Result_Pre.Ex.'!$J$9),'Ex.Item&amp;Result_Pre.Ex.'!$D$9),IF('Ex.Item&amp;Result_Pre.Ex.'!$D$16="",IF('Ex.Item&amp;Result_Pre.Ex.'!$J$13=""," ",'Ex.Item&amp;Result_Pre.Ex.'!$J$13),'Ex.Item&amp;Result_Pre.Ex.'!$D$16))</f>
        <v xml:space="preserve">   </v>
      </c>
      <c r="F9" s="17"/>
      <c r="G9" s="298"/>
    </row>
    <row r="10" spans="1:9" ht="132">
      <c r="B10" s="202" t="s">
        <v>282</v>
      </c>
      <c r="C10" s="204" t="s">
        <v>458</v>
      </c>
      <c r="D10" s="299" t="str">
        <f>IF('Ex.Item&amp;Result_Pre.Ex.'!$C$17="",IF('Ex.Item&amp;Result_Pre.Ex.'!$I$14="","",'Ex.Item&amp;Result_Pre.Ex.'!$I$14),'Ex.Item&amp;Result_Pre.Ex.'!$C$17)</f>
        <v/>
      </c>
      <c r="E10" s="297" t="str">
        <f>IF('Ex.Item&amp;Result_Pre.Ex.'!$D$17="",IF('Ex.Item&amp;Result_Pre.Ex.'!$J$14="","",'Ex.Item&amp;Result_Pre.Ex.'!$J$14),'Ex.Item&amp;Result_Pre.Ex.'!$D$17)</f>
        <v/>
      </c>
      <c r="F10" s="17"/>
      <c r="G10" s="298"/>
    </row>
    <row r="11" spans="1:9" ht="30">
      <c r="B11" s="205" t="s">
        <v>283</v>
      </c>
      <c r="C11" s="206" t="s">
        <v>459</v>
      </c>
      <c r="D11" s="300"/>
      <c r="E11" s="300"/>
      <c r="F11" s="301"/>
      <c r="G11" s="302"/>
    </row>
    <row r="12" spans="1:9" ht="24">
      <c r="B12" s="207" t="s">
        <v>284</v>
      </c>
      <c r="C12" s="204" t="s">
        <v>595</v>
      </c>
      <c r="D12" s="299" t="str">
        <f>IF('Ex.Item&amp;Result_Pre.Ex.'!$C$17="",IF('Ex.Item&amp;Result_Pre.Ex.'!$I$14="","",'Ex.Item&amp;Result_Pre.Ex.'!$I$14),'Ex.Item&amp;Result_Pre.Ex.'!$C$17)</f>
        <v/>
      </c>
      <c r="E12" s="299" t="str">
        <f>IF('Ex.Item&amp;Result_Pre.Ex.'!$D$17="",IF('Ex.Item&amp;Result_Pre.Ex.'!$J$14="","",'Ex.Item&amp;Result_Pre.Ex.'!$J$14),'Ex.Item&amp;Result_Pre.Ex.'!$D$17)</f>
        <v/>
      </c>
      <c r="F12" s="17"/>
      <c r="G12" s="298"/>
    </row>
    <row r="13" spans="1:9" ht="48">
      <c r="B13" s="207" t="s">
        <v>285</v>
      </c>
      <c r="C13" s="204" t="s">
        <v>460</v>
      </c>
      <c r="D13" s="299" t="str">
        <f>IF('Ex.Item&amp;Result_Pre.Ex.'!$C$12="",IF('Ex.Item&amp;Result_Pre.Ex.'!$I$10="","",'Ex.Item&amp;Result_Pre.Ex.'!$I$10),"")</f>
        <v/>
      </c>
      <c r="E13" s="299" t="str">
        <f>IF('Ex.Item&amp;Result_Pre.Ex.'!$J$10="","",'Ex.Item&amp;Result_Pre.Ex.'!$J$10)</f>
        <v/>
      </c>
      <c r="F13" s="17"/>
      <c r="G13" s="298"/>
    </row>
    <row r="14" spans="1:9" ht="48">
      <c r="B14" s="207" t="s">
        <v>286</v>
      </c>
      <c r="C14" s="203" t="s">
        <v>461</v>
      </c>
      <c r="D14" s="299" t="str">
        <f>IF('Ex.Item&amp;Result_Pre.Ex.'!$C$19="",IF('Ex.Item&amp;Result_Pre.Ex.'!$I$15="","",'Ex.Item&amp;Result_Pre.Ex.'!$I$15),'Ex.Item&amp;Result_Pre.Ex.'!$C$19)</f>
        <v/>
      </c>
      <c r="E14" s="299" t="str">
        <f>IF('Ex.Item&amp;Result_Pre.Ex.'!$D$19="",IF('Ex.Item&amp;Result_Pre.Ex.'!$J$15="","",'Ex.Item&amp;Result_Pre.Ex.'!$J$15),'Ex.Item&amp;Result_Pre.Ex.'!$D$19)</f>
        <v/>
      </c>
      <c r="F14" s="17"/>
      <c r="G14" s="298"/>
    </row>
    <row r="15" spans="1:9" s="285" customFormat="1">
      <c r="B15" s="208" t="s">
        <v>287</v>
      </c>
      <c r="C15" s="206" t="s">
        <v>462</v>
      </c>
      <c r="D15" s="300"/>
      <c r="E15" s="300"/>
      <c r="F15" s="301"/>
      <c r="G15" s="302"/>
      <c r="I15" s="289"/>
    </row>
    <row r="16" spans="1:9" ht="84">
      <c r="B16" s="202" t="s">
        <v>288</v>
      </c>
      <c r="C16" s="203" t="s">
        <v>463</v>
      </c>
      <c r="D16" s="299" t="str">
        <f>IF('Ex.Item&amp;Result_Pre.Ex.'!$C$21="",IF('Ex.Item&amp;Result_Pre.Ex.'!$I$17="","",'Ex.Item&amp;Result_Pre.Ex.'!$I$17),'Ex.Item&amp;Result_Pre.Ex.'!$C$21)</f>
        <v/>
      </c>
      <c r="E16" s="299" t="str">
        <f>IF('Ex.Item&amp;Result_Pre.Ex.'!$D$21="",IF('Ex.Item&amp;Result_Pre.Ex.'!$J$17="","",'Ex.Item&amp;Result_Pre.Ex.'!$J$17),'Ex.Item&amp;Result_Pre.Ex.'!$D$21)</f>
        <v/>
      </c>
      <c r="F16" s="17"/>
      <c r="G16" s="298"/>
    </row>
    <row r="17" spans="2:9" ht="84">
      <c r="B17" s="202" t="s">
        <v>289</v>
      </c>
      <c r="C17" s="203" t="s">
        <v>464</v>
      </c>
      <c r="D17" s="299" t="str">
        <f>IF('Ex.Item&amp;Result_Pre.Ex.'!$C$24="",IF('Ex.Item&amp;Result_Pre.Ex.'!$I$18="","",'Ex.Item&amp;Result_Pre.Ex.'!$I$18),'Ex.Item&amp;Result_Pre.Ex.'!$C$24)</f>
        <v/>
      </c>
      <c r="E17" s="299" t="str">
        <f>IF('Ex.Item&amp;Result_Pre.Ex.'!$D$24="",IF('Ex.Item&amp;Result_Pre.Ex.'!$J$18="","",'Ex.Item&amp;Result_Pre.Ex.'!$J$18),'Ex.Item&amp;Result_Pre.Ex.'!$D$24)</f>
        <v/>
      </c>
      <c r="F17" s="17"/>
      <c r="G17" s="298"/>
    </row>
    <row r="18" spans="2:9" ht="72">
      <c r="B18" s="202" t="s">
        <v>290</v>
      </c>
      <c r="C18" s="203" t="s">
        <v>465</v>
      </c>
      <c r="D18" s="299" t="str">
        <f>IF('Ex.Item&amp;Result_Pre.Ex.'!$C$22="",IF('Ex.Item&amp;Result_Pre.Ex.'!$I$19="","",'Ex.Item&amp;Result_Pre.Ex.'!$I$19),'Ex.Item&amp;Result_Pre.Ex.'!$C$22)</f>
        <v/>
      </c>
      <c r="E18" s="299" t="str">
        <f>IF('Ex.Item&amp;Result_Pre.Ex.'!$D$22="",IF('Ex.Item&amp;Result_Pre.Ex.'!$J$19="","",'Ex.Item&amp;Result_Pre.Ex.'!$J$19),'Ex.Item&amp;Result_Pre.Ex.'!$D$22)</f>
        <v/>
      </c>
      <c r="F18" s="17"/>
      <c r="G18" s="298"/>
    </row>
    <row r="19" spans="2:9" ht="60">
      <c r="B19" s="202" t="s">
        <v>291</v>
      </c>
      <c r="C19" s="203" t="s">
        <v>466</v>
      </c>
      <c r="D19" s="299" t="str">
        <f>IF('Ex.Item&amp;Result_Pre.Ex.'!$C$23="",IF('Ex.Item&amp;Result_Pre.Ex.'!$I$20="","",'Ex.Item&amp;Result_Pre.Ex.'!$I$20),'Ex.Item&amp;Result_Pre.Ex.'!$C$23)</f>
        <v/>
      </c>
      <c r="E19" s="299" t="str">
        <f>IF('Ex.Item&amp;Result_Pre.Ex.'!$D$23="",IF('Ex.Item&amp;Result_Pre.Ex.'!$J$20="","",'Ex.Item&amp;Result_Pre.Ex.'!$J$20),'Ex.Item&amp;Result_Pre.Ex.'!$D$23)</f>
        <v/>
      </c>
      <c r="F19" s="17"/>
      <c r="G19" s="298"/>
    </row>
    <row r="20" spans="2:9" s="285" customFormat="1">
      <c r="B20" s="208" t="s">
        <v>293</v>
      </c>
      <c r="C20" s="206" t="s">
        <v>467</v>
      </c>
      <c r="D20" s="300"/>
      <c r="E20" s="300"/>
      <c r="F20" s="301"/>
      <c r="G20" s="302"/>
      <c r="I20" s="289"/>
    </row>
    <row r="21" spans="2:9" ht="120">
      <c r="B21" s="202" t="s">
        <v>294</v>
      </c>
      <c r="C21" s="203" t="s">
        <v>468</v>
      </c>
      <c r="D21" s="299" t="str">
        <f>IF('Ex.Item&amp;Result_Pre.Ex.'!$C$12="",IF('Ex.Item&amp;Result_Pre.Ex.'!$I$22="","",'Ex.Item&amp;Result_Pre.Ex.'!$I$22),'Ex.Item&amp;Result_Pre.Ex.'!$C$12)</f>
        <v/>
      </c>
      <c r="E21" s="299" t="str">
        <f>IF('Ex.Item&amp;Result_Pre.Ex.'!$D$12="",IF('Ex.Item&amp;Result_Pre.Ex.'!$J$22="","",'Ex.Item&amp;Result_Pre.Ex.'!$J$22),'Ex.Item&amp;Result_Pre.Ex.'!$D$12)</f>
        <v/>
      </c>
      <c r="F21" s="17"/>
      <c r="G21" s="298"/>
    </row>
    <row r="22" spans="2:9" ht="180">
      <c r="B22" s="202" t="s">
        <v>295</v>
      </c>
      <c r="C22" s="203" t="s">
        <v>469</v>
      </c>
      <c r="D22" s="299" t="str">
        <f>IF('Ex.Item&amp;Result_Pre.Ex.'!$C$13="",IF('Ex.Item&amp;Result_Pre.Ex.'!$I$23="","",'Ex.Item&amp;Result_Pre.Ex.'!$I$23),'Ex.Item&amp;Result_Pre.Ex.'!$C$13)</f>
        <v/>
      </c>
      <c r="E22" s="299" t="str">
        <f>IF('Ex.Item&amp;Result_Pre.Ex.'!$D$13="",IF('Ex.Item&amp;Result_Pre.Ex.'!$J$23="","",'Ex.Item&amp;Result_Pre.Ex.'!$J$23),'Ex.Item&amp;Result_Pre.Ex.'!$D$13)</f>
        <v/>
      </c>
      <c r="F22" s="17"/>
      <c r="G22" s="298"/>
    </row>
    <row r="23" spans="2:9" ht="96">
      <c r="B23" s="202" t="s">
        <v>296</v>
      </c>
      <c r="C23" s="203" t="s">
        <v>470</v>
      </c>
      <c r="D23" s="299" t="str">
        <f>IF('Ex.Item&amp;Result_Pre.Ex.'!$C$14="",IF('Ex.Item&amp;Result_Pre.Ex.'!$I$24="","",'Ex.Item&amp;Result_Pre.Ex.'!$I$24),'Ex.Item&amp;Result_Pre.Ex.'!$C$14)</f>
        <v/>
      </c>
      <c r="E23" s="299" t="str">
        <f>IF('Ex.Item&amp;Result_Pre.Ex.'!$D$14="",IF('Ex.Item&amp;Result_Pre.Ex.'!$J$24="","",'Ex.Item&amp;Result_Pre.Ex.'!$J$24),'Ex.Item&amp;Result_Pre.Ex.'!$D$14)</f>
        <v/>
      </c>
      <c r="F23" s="17"/>
      <c r="G23" s="298"/>
    </row>
    <row r="24" spans="2:9" ht="120">
      <c r="B24" s="202" t="s">
        <v>297</v>
      </c>
      <c r="C24" s="203" t="s">
        <v>471</v>
      </c>
      <c r="D24" s="297" t="str">
        <f>IF('Ex.Item&amp;Result_Pre.Ex.'!$C$12="",IF('Ex.Item&amp;Result_Pre.Ex.'!$I$25="","",'Ex.Item&amp;Result_Pre.Ex.'!$I$25),IF('Ex.Item&amp;Result_Pre.Ex.'!$C$12="A","",IF('Ex.Item&amp;Result_Pre.Ex.'!$C$12="C","",CONCATENATE('Ex.Item&amp;Result_Pre.Ex.'!$C$12,"注参照"))))</f>
        <v/>
      </c>
      <c r="E24" s="297" t="str">
        <f>IF('Ex.Item&amp;Result_Pre.Ex.'!$D$12="",IF('Ex.Item&amp;Result_Pre.Ex.'!$J$25="","",'Ex.Item&amp;Result_Pre.Ex.'!$J$25),CONCATENATE("(",'Ex.Item&amp;Result_Pre.Ex.'!$D$12,")"))</f>
        <v/>
      </c>
      <c r="F24" s="17"/>
      <c r="G24" s="298"/>
      <c r="I24" s="303" t="str">
        <f>IF('Ex.Item&amp;Result_Pre.Ex.'!$C$12="","",IF('Ex.Item&amp;Result_Pre.Ex.'!$C$12="A","",IF('Ex.Item&amp;Result_Pre.Ex.'!$C$12="C","","注： 今回が中間審査で、前回審査の基準3.1(1)で異動（移籍）に関する指摘がある場合は、本項目も今回審査の審査項目となりますので審査結果を記入願います。")))</f>
        <v/>
      </c>
    </row>
    <row r="25" spans="2:9" s="285" customFormat="1" ht="30">
      <c r="B25" s="208" t="s">
        <v>300</v>
      </c>
      <c r="C25" s="206" t="s">
        <v>472</v>
      </c>
      <c r="D25" s="300"/>
      <c r="E25" s="300"/>
      <c r="F25" s="301"/>
      <c r="G25" s="302"/>
      <c r="I25" s="289"/>
    </row>
    <row r="26" spans="2:9" ht="120">
      <c r="B26" s="202" t="s">
        <v>302</v>
      </c>
      <c r="C26" s="203" t="s">
        <v>473</v>
      </c>
      <c r="D26" s="297" t="str">
        <f>CONCATENATE(IF('Ex.Item&amp;Result_Pre.Ex.'!$C$27="",IF('Ex.Item&amp;Result_Pre.Ex.'!$I$28=""," ",'Ex.Item&amp;Result_Pre.Ex.'!$I$28),'Ex.Item&amp;Result_Pre.Ex.'!$C$27),IF('Ex.Item&amp;Result_Pre.Ex.'!$C$29="",IF('Ex.Item&amp;Result_Pre.Ex.'!$I$30=""," ",'Ex.Item&amp;Result_Pre.Ex.'!$I$30),'Ex.Item&amp;Result_Pre.Ex.'!$C$29))</f>
        <v xml:space="preserve">  </v>
      </c>
      <c r="E26" s="297" t="str">
        <f>CONCATENATE(IF('Ex.Item&amp;Result_Pre.Ex.'!$D$27="",IF('Ex.Item&amp;Result_Pre.Ex.'!$J$28=""," ",'Ex.Item&amp;Result_Pre.Ex.'!$J$28),'Ex.Item&amp;Result_Pre.Ex.'!$D$27),IF('Ex.Item&amp;Result_Pre.Ex.'!$D$29="",IF('Ex.Item&amp;Result_Pre.Ex.'!$J$30=""," ",'Ex.Item&amp;Result_Pre.Ex.'!$J$30),'Ex.Item&amp;Result_Pre.Ex.'!$D$29))</f>
        <v xml:space="preserve">  </v>
      </c>
      <c r="F26" s="17"/>
      <c r="G26" s="298"/>
    </row>
    <row r="27" spans="2:9" ht="108.75" thickBot="1">
      <c r="B27" s="209" t="s">
        <v>304</v>
      </c>
      <c r="C27" s="203" t="s">
        <v>474</v>
      </c>
      <c r="D27" s="304" t="str">
        <f>CONCATENATE(IF('Ex.Item&amp;Result_Pre.Ex.'!$C$18="",IF('Ex.Item&amp;Result_Pre.Ex.'!$I$32=""," ",'Ex.Item&amp;Result_Pre.Ex.'!$I$32),'Ex.Item&amp;Result_Pre.Ex.'!$C$18),IF('Ex.Item&amp;Result_Pre.Ex.'!$C$31="","",'Ex.Item&amp;Result_Pre.Ex.'!$C$31))</f>
        <v xml:space="preserve"> </v>
      </c>
      <c r="E27" s="304" t="str">
        <f>CONCATENATE(IF('Ex.Item&amp;Result_Pre.Ex.'!$D$18="",IF('Ex.Item&amp;Result_Pre.Ex.'!$J$32=""," ",'Ex.Item&amp;Result_Pre.Ex.'!$J$32),'Ex.Item&amp;Result_Pre.Ex.'!$D$18),IF('Ex.Item&amp;Result_Pre.Ex.'!$D$31="","",'Ex.Item&amp;Result_Pre.Ex.'!$D$31))</f>
        <v xml:space="preserve"> </v>
      </c>
      <c r="F27" s="17"/>
      <c r="G27" s="293"/>
    </row>
    <row r="28" spans="2:9" s="285" customFormat="1" ht="31.5" customHeight="1" thickBot="1">
      <c r="B28" s="210" t="s">
        <v>292</v>
      </c>
      <c r="C28" s="211" t="s">
        <v>475</v>
      </c>
      <c r="D28" s="286"/>
      <c r="E28" s="286"/>
      <c r="F28" s="287"/>
      <c r="G28" s="288"/>
      <c r="I28" s="289"/>
    </row>
    <row r="29" spans="2:9" ht="60">
      <c r="B29" s="212" t="s">
        <v>305</v>
      </c>
      <c r="C29" s="203" t="s">
        <v>476</v>
      </c>
      <c r="D29" s="290" t="str">
        <f>IF('Ex.Item&amp;Result_Pre.Ex.'!$C$33="",IF('Ex.Item&amp;Result_Pre.Ex.'!$I$34="","",'Ex.Item&amp;Result_Pre.Ex.'!$I$34),'Ex.Item&amp;Result_Pre.Ex.'!$C$33)</f>
        <v/>
      </c>
      <c r="E29" s="290" t="str">
        <f>IF('Ex.Item&amp;Result_Pre.Ex.'!$D$33="",IF('Ex.Item&amp;Result_Pre.Ex.'!$J$34="","",'Ex.Item&amp;Result_Pre.Ex.'!$J$34),'Ex.Item&amp;Result_Pre.Ex.'!$D$33)</f>
        <v/>
      </c>
      <c r="F29" s="17"/>
      <c r="G29" s="291"/>
    </row>
    <row r="30" spans="2:9" ht="144">
      <c r="B30" s="202" t="s">
        <v>306</v>
      </c>
      <c r="C30" s="203" t="s">
        <v>477</v>
      </c>
      <c r="D30" s="299" t="str">
        <f>IF('Ex.Item&amp;Result_Pre.Ex.'!$C$34="",IF('Ex.Item&amp;Result_Pre.Ex.'!$I$35="","",'Ex.Item&amp;Result_Pre.Ex.'!$I$35),'Ex.Item&amp;Result_Pre.Ex.'!$C$34)</f>
        <v/>
      </c>
      <c r="E30" s="299" t="str">
        <f>IF('Ex.Item&amp;Result_Pre.Ex.'!$D$34="",IF('Ex.Item&amp;Result_Pre.Ex.'!$J$35="","",'Ex.Item&amp;Result_Pre.Ex.'!$J$35),'Ex.Item&amp;Result_Pre.Ex.'!$D$34)</f>
        <v/>
      </c>
      <c r="F30" s="17"/>
      <c r="G30" s="298"/>
    </row>
    <row r="31" spans="2:9" ht="72">
      <c r="B31" s="202" t="s">
        <v>307</v>
      </c>
      <c r="C31" s="203" t="s">
        <v>478</v>
      </c>
      <c r="D31" s="299" t="str">
        <f>IF('Ex.Item&amp;Result_Pre.Ex.'!$C$35="",IF('Ex.Item&amp;Result_Pre.Ex.'!$I$36="","",'Ex.Item&amp;Result_Pre.Ex.'!$I$36),'Ex.Item&amp;Result_Pre.Ex.'!$C$35)</f>
        <v/>
      </c>
      <c r="E31" s="299" t="str">
        <f>IF('Ex.Item&amp;Result_Pre.Ex.'!$D$35="",IF('Ex.Item&amp;Result_Pre.Ex.'!$J$36="","",'Ex.Item&amp;Result_Pre.Ex.'!$J$36),'Ex.Item&amp;Result_Pre.Ex.'!$D$35)</f>
        <v/>
      </c>
      <c r="F31" s="17"/>
      <c r="G31" s="298"/>
    </row>
    <row r="32" spans="2:9" ht="36">
      <c r="B32" s="202" t="s">
        <v>308</v>
      </c>
      <c r="C32" s="203" t="s">
        <v>479</v>
      </c>
      <c r="D32" s="299" t="str">
        <f>IF('Ex.Item&amp;Result_Pre.Ex.'!$C$36="",IF('Ex.Item&amp;Result_Pre.Ex.'!$I$37="","",'Ex.Item&amp;Result_Pre.Ex.'!$I$37),'Ex.Item&amp;Result_Pre.Ex.'!$C$36)</f>
        <v/>
      </c>
      <c r="E32" s="299" t="str">
        <f>IF('Ex.Item&amp;Result_Pre.Ex.'!$D$36="",IF('Ex.Item&amp;Result_Pre.Ex.'!$J$37="","",'Ex.Item&amp;Result_Pre.Ex.'!$J$37),'Ex.Item&amp;Result_Pre.Ex.'!$D$36)</f>
        <v/>
      </c>
      <c r="F32" s="17"/>
      <c r="G32" s="298"/>
    </row>
    <row r="33" spans="2:9" ht="52.5" customHeight="1" thickBot="1">
      <c r="B33" s="209" t="s">
        <v>309</v>
      </c>
      <c r="C33" s="203" t="s">
        <v>480</v>
      </c>
      <c r="D33" s="305"/>
      <c r="E33" s="305"/>
      <c r="F33" s="17"/>
      <c r="G33" s="293"/>
    </row>
    <row r="34" spans="2:9" s="285" customFormat="1" ht="30.75" thickBot="1">
      <c r="B34" s="210" t="s">
        <v>298</v>
      </c>
      <c r="C34" s="213" t="s">
        <v>481</v>
      </c>
      <c r="D34" s="286"/>
      <c r="E34" s="286"/>
      <c r="F34" s="287"/>
      <c r="G34" s="288"/>
      <c r="I34" s="289"/>
    </row>
    <row r="35" spans="2:9" s="285" customFormat="1">
      <c r="B35" s="214" t="s">
        <v>299</v>
      </c>
      <c r="C35" s="201" t="s">
        <v>482</v>
      </c>
      <c r="D35" s="294"/>
      <c r="E35" s="294"/>
      <c r="F35" s="295"/>
      <c r="G35" s="296"/>
      <c r="I35" s="289"/>
    </row>
    <row r="36" spans="2:9" ht="108">
      <c r="B36" s="215" t="s">
        <v>301</v>
      </c>
      <c r="C36" s="203" t="s">
        <v>483</v>
      </c>
      <c r="D36" s="299" t="str">
        <f>IF('Ex.Item&amp;Result_Pre.Ex.'!$C$39="",IF('Ex.Item&amp;Result_Pre.Ex.'!$I$40="","",'Ex.Item&amp;Result_Pre.Ex.'!$I$40),'Ex.Item&amp;Result_Pre.Ex.'!$C$39)</f>
        <v/>
      </c>
      <c r="E36" s="299" t="str">
        <f>IF('Ex.Item&amp;Result_Pre.Ex.'!$D$39="",IF('Ex.Item&amp;Result_Pre.Ex.'!$J$40="","",'Ex.Item&amp;Result_Pre.Ex.'!$J$40),'Ex.Item&amp;Result_Pre.Ex.'!$D$39)</f>
        <v/>
      </c>
      <c r="F36" s="17"/>
      <c r="G36" s="298"/>
    </row>
    <row r="37" spans="2:9" ht="60">
      <c r="B37" s="215" t="s">
        <v>310</v>
      </c>
      <c r="C37" s="203" t="s">
        <v>484</v>
      </c>
      <c r="D37" s="299" t="str">
        <f>IF('Ex.Item&amp;Result_Pre.Ex.'!$C$40="",IF('Ex.Item&amp;Result_Pre.Ex.'!$I$41="","",'Ex.Item&amp;Result_Pre.Ex.'!$I$41),'Ex.Item&amp;Result_Pre.Ex.'!$C$40)</f>
        <v/>
      </c>
      <c r="E37" s="299" t="str">
        <f>IF('Ex.Item&amp;Result_Pre.Ex.'!$D$40="",IF('Ex.Item&amp;Result_Pre.Ex.'!$J$41="","",'Ex.Item&amp;Result_Pre.Ex.'!$J$41),'Ex.Item&amp;Result_Pre.Ex.'!$D$40)</f>
        <v/>
      </c>
      <c r="F37" s="17"/>
      <c r="G37" s="298"/>
    </row>
    <row r="38" spans="2:9" ht="60">
      <c r="B38" s="215" t="s">
        <v>311</v>
      </c>
      <c r="C38" s="203" t="s">
        <v>485</v>
      </c>
      <c r="D38" s="299" t="str">
        <f>IF('Ex.Item&amp;Result_Pre.Ex.'!$C$41="",IF('Ex.Item&amp;Result_Pre.Ex.'!$I$42="","",'Ex.Item&amp;Result_Pre.Ex.'!$I$42),'Ex.Item&amp;Result_Pre.Ex.'!$C$41)</f>
        <v/>
      </c>
      <c r="E38" s="299" t="str">
        <f>IF('Ex.Item&amp;Result_Pre.Ex.'!$D$41="",IF('Ex.Item&amp;Result_Pre.Ex.'!$J$42="","",'Ex.Item&amp;Result_Pre.Ex.'!$J$42),'Ex.Item&amp;Result_Pre.Ex.'!$D$41)</f>
        <v/>
      </c>
      <c r="F38" s="17"/>
      <c r="G38" s="298"/>
    </row>
    <row r="39" spans="2:9" s="285" customFormat="1">
      <c r="B39" s="208" t="s">
        <v>303</v>
      </c>
      <c r="C39" s="206" t="s">
        <v>486</v>
      </c>
      <c r="D39" s="300"/>
      <c r="E39" s="300"/>
      <c r="F39" s="301"/>
      <c r="G39" s="302"/>
      <c r="I39" s="289"/>
    </row>
    <row r="40" spans="2:9" ht="72.75" thickBot="1">
      <c r="B40" s="216" t="s">
        <v>303</v>
      </c>
      <c r="C40" s="203" t="s">
        <v>487</v>
      </c>
      <c r="D40" s="306" t="str">
        <f>IF('Ex.Item&amp;Result_Pre.Ex.'!$C$43="",IF('Ex.Item&amp;Result_Pre.Ex.'!$I$44="","",'Ex.Item&amp;Result_Pre.Ex.'!$I$44),'Ex.Item&amp;Result_Pre.Ex.'!$C$43)</f>
        <v/>
      </c>
      <c r="E40" s="306" t="str">
        <f>IF('Ex.Item&amp;Result_Pre.Ex.'!$D$43="",IF('Ex.Item&amp;Result_Pre.Ex.'!$J$44="","",'Ex.Item&amp;Result_Pre.Ex.'!$J$44),'Ex.Item&amp;Result_Pre.Ex.'!$D$43)</f>
        <v/>
      </c>
      <c r="F40" s="17"/>
      <c r="G40" s="307"/>
    </row>
    <row r="42" spans="2:9">
      <c r="B42" s="383"/>
    </row>
  </sheetData>
  <sheetProtection formatCells="0" formatRows="0"/>
  <mergeCells count="1">
    <mergeCell ref="C1:G1"/>
  </mergeCells>
  <phoneticPr fontId="2"/>
  <dataValidations xWindow="369" yWindow="286" count="7">
    <dataValidation type="textLength" imeMode="on" operator="greaterThanOrEqual" showErrorMessage="1" sqref="G5:G6 G40 G36:G38 G26:G27 G21:G24 G16:G19 G29:G33 G9:G10 G12:G14">
      <formula1>0</formula1>
    </dataValidation>
    <dataValidation operator="equal" showInputMessage="1" showErrorMessage="1" sqref="B12:B14 D29:E33 B40 B36:B38 I24 D36:E38 D9:E10 D40:E40 D5:E6 D26:E27 D16:E19 D12:E14 D21:E24 C25 C20 C11 C15"/>
    <dataValidation type="list" imeMode="off" allowBlank="1" showInputMessage="1" showErrorMessage="1" error="A,C,W,D,-のいずれか。" promptTitle="One from A, C, W or D applies." prompt="Judgment should be same as the lowest result of judgment of all review items in the Criterion 1. Fill in the comments and reasons in &quot;Basis and Remarks&quot;, if it is appropriate to give better judgment than the original  (Refer Evaluation Guide)." sqref="F4">
      <formula1>"A,C,W,D,-"</formula1>
    </dataValidation>
    <dataValidation type="list" imeMode="off" allowBlank="1" showInputMessage="1" showErrorMessage="1" error="A,C,W,D,-のいずれか。" promptTitle="One from A, C, W or D applies." prompt="Judgment should be same as the lowest result of judgment of all review items in the Criterion 2. Fill in the comments and reasons in &quot;Basis and Remarks&quot;, if it is appropriate to give better judgment than the original (Refer Evaluation Guide)." sqref="F7">
      <formula1>"A,C,W,D,-"</formula1>
    </dataValidation>
    <dataValidation type="list" imeMode="off" allowBlank="1" showInputMessage="1" showErrorMessage="1" error="A,C,W,D,-のいずれか。" promptTitle="One from A, C, W or D applies." prompt="Judgment should be same as the lowest result of judgment of all review items in the Criterion 3. Fill in the comments and reasons in &quot;Basis and Remarks&quot;, if it is appropriate to give better judgment than the original  (Refer Evaluation Guide)." sqref="F28">
      <formula1>"A,C,W,D,-"</formula1>
    </dataValidation>
    <dataValidation type="list" imeMode="off" allowBlank="1" showInputMessage="1" showErrorMessage="1" error="A,C,W,D,-のいずれか。" promptTitle="One from A, C, W or D applies." prompt="Judgment should be same as the lowest result of judgment of all review items in the Criterion 4. Fill in the comments and reasons in &quot;Basis and Remarks&quot;, if it is appropriate to give better judgment than the original  (Refer Evaluation Guide)." sqref="F34">
      <formula1>"A,C,W,D,-"</formula1>
    </dataValidation>
    <dataValidation type="list" imeMode="off" allowBlank="1" showInputMessage="1" showErrorMessage="1" error="A, C, W, D, -のいずれか。" promptTitle="One from A, C, W or D applies." prompt="Must fill in cell on the right with basis of its judgment._x000a_If Evaluation Item doesn't apply this time, leave it blank." sqref="F5:F6 F9:F10 F12:F14 F16:F19 F21:F24 F26:F27 F29:F33 F36:F38 F40">
      <formula1>"A,C,W,D,-"</formula1>
    </dataValidation>
  </dataValidations>
  <printOptions horizontalCentered="1"/>
  <pageMargins left="0.78740157480314965" right="0.78740157480314965" top="0.78740157480314965" bottom="0.78740157480314965" header="0.51181102362204722" footer="0.31496062992125984"/>
  <pageSetup paperSize="9" scale="65" fitToHeight="50" orientation="portrait" r:id="rId1"/>
  <headerFooter alignWithMargins="0">
    <oddHeader>&amp;R&amp;8日本技術者教育認定基準（2012年度～）</oddHeader>
    <oddFooter>&amp;R&amp;8審査結果と指摘事項　&amp;P / &amp;N</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sheetPr>
  <dimension ref="A1:H67"/>
  <sheetViews>
    <sheetView view="pageBreakPreview" topLeftCell="B1" zoomScaleNormal="100" zoomScaleSheetLayoutView="100" workbookViewId="0">
      <selection activeCell="C1" sqref="C1:E1"/>
    </sheetView>
  </sheetViews>
  <sheetFormatPr defaultColWidth="8.625" defaultRowHeight="15"/>
  <cols>
    <col min="1" max="1" width="3.875" style="310" customWidth="1"/>
    <col min="2" max="2" width="21.75" style="131" customWidth="1"/>
    <col min="3" max="3" width="21.625" style="131" customWidth="1"/>
    <col min="4" max="6" width="25.875" style="131" customWidth="1"/>
    <col min="7" max="16384" width="8.625" style="131"/>
  </cols>
  <sheetData>
    <row r="1" spans="1:6" ht="60" customHeight="1" thickBot="1">
      <c r="A1" s="259" t="s">
        <v>392</v>
      </c>
      <c r="B1" s="444" t="str">
        <f ca="1">IF(ISBLANK(INDIRECT("'Basic Point'!E2")),"Select types of Evaluation at the Basic Point worksheet",INDIRECT("'Basic Point'!E2"))</f>
        <v/>
      </c>
      <c r="C1" s="547" t="s">
        <v>762</v>
      </c>
      <c r="D1" s="548"/>
      <c r="E1" s="548"/>
      <c r="F1" s="260"/>
    </row>
    <row r="2" spans="1:6" ht="135" customHeight="1">
      <c r="A2" s="131"/>
      <c r="B2" s="549" t="s">
        <v>671</v>
      </c>
      <c r="C2" s="549"/>
      <c r="D2" s="549"/>
      <c r="E2" s="549"/>
      <c r="F2" s="549"/>
    </row>
    <row r="3" spans="1:6" ht="75" customHeight="1">
      <c r="A3" s="131"/>
      <c r="B3" s="584" t="str">
        <f ca="1">CONCATENATE("Program Title: ",C11)</f>
        <v>Program Title: Fill in the Name of the Prorgam at the Basic Point Worksheet</v>
      </c>
      <c r="C3" s="584"/>
      <c r="D3" s="584"/>
      <c r="E3" s="584"/>
      <c r="F3" s="584"/>
    </row>
    <row r="4" spans="1:6" ht="75" customHeight="1">
      <c r="A4" s="131"/>
      <c r="B4" s="584" t="str">
        <f ca="1">CONCATENATE("(",C12," )")</f>
        <v>(Fill in the name of Program Operating Organization at the Basic Point Worksheet )</v>
      </c>
      <c r="C4" s="584"/>
      <c r="D4" s="584"/>
      <c r="E4" s="584"/>
      <c r="F4" s="584"/>
    </row>
    <row r="5" spans="1:6" ht="75" customHeight="1">
      <c r="A5" s="131"/>
      <c r="B5" s="584" t="str">
        <f ca="1">C13</f>
        <v>Fill in the Field of Accreditation at the Basic Point Worksheet</v>
      </c>
      <c r="C5" s="584"/>
      <c r="D5" s="584"/>
      <c r="E5" s="584"/>
      <c r="F5" s="584"/>
    </row>
    <row r="6" spans="1:6" ht="75" customHeight="1">
      <c r="A6" s="131"/>
      <c r="B6" s="581" t="str">
        <f ca="1">C11</f>
        <v>Fill in the Name of the Prorgam at the Basic Point Worksheet</v>
      </c>
      <c r="C6" s="581"/>
      <c r="D6" s="581"/>
      <c r="E6" s="581"/>
      <c r="F6" s="581"/>
    </row>
    <row r="7" spans="1:6" ht="124.5" customHeight="1">
      <c r="A7" s="131"/>
      <c r="B7" s="584" t="str">
        <f ca="1">CONCATENATE("Chair: ",C19," (",D19,"）")</f>
        <v>Chair: Fill in the name of the Chair at the Basic Point Worksheet (Fill in the affiliation of the Chair at the Basic Point Worksheet）</v>
      </c>
      <c r="C7" s="584"/>
      <c r="D7" s="584"/>
      <c r="E7" s="584"/>
      <c r="F7" s="584"/>
    </row>
    <row r="8" spans="1:6" ht="65.25" customHeight="1">
      <c r="A8" s="131"/>
      <c r="B8" s="585" t="str">
        <f ca="1">C42</f>
        <v>Fill in the Submission Date of 2nd Evaluation Report at the Basic Point Worksheet</v>
      </c>
      <c r="C8" s="585"/>
      <c r="D8" s="585"/>
      <c r="E8" s="585"/>
      <c r="F8" s="585"/>
    </row>
    <row r="9" spans="1:6" ht="20.25">
      <c r="A9" s="309" t="s">
        <v>395</v>
      </c>
      <c r="B9" s="261" t="s">
        <v>672</v>
      </c>
    </row>
    <row r="10" spans="1:6" ht="15.75" thickBot="1"/>
    <row r="11" spans="1:6">
      <c r="B11" s="241" t="s">
        <v>492</v>
      </c>
      <c r="C11" s="582" t="str">
        <f ca="1">'2. 1st Evaluation Report'!C11</f>
        <v>Fill in the Name of the Prorgam at the Basic Point Worksheet</v>
      </c>
      <c r="D11" s="582"/>
      <c r="E11" s="582"/>
      <c r="F11" s="583"/>
    </row>
    <row r="12" spans="1:6" ht="45">
      <c r="B12" s="242" t="s">
        <v>494</v>
      </c>
      <c r="C12" s="558" t="str">
        <f ca="1">'2. 1st Evaluation Report'!C12</f>
        <v>Fill in the name of Program Operating Organization at the Basic Point Worksheet</v>
      </c>
      <c r="D12" s="558"/>
      <c r="E12" s="558"/>
      <c r="F12" s="559"/>
    </row>
    <row r="13" spans="1:6">
      <c r="B13" s="242" t="s">
        <v>550</v>
      </c>
      <c r="C13" s="558" t="str">
        <f ca="1">'2. 1st Evaluation Report'!C13</f>
        <v>Fill in the Field of Accreditation at the Basic Point Worksheet</v>
      </c>
      <c r="D13" s="558"/>
      <c r="E13" s="558"/>
      <c r="F13" s="559"/>
    </row>
    <row r="14" spans="1:6" ht="45" hidden="1">
      <c r="B14" s="242" t="s">
        <v>516</v>
      </c>
      <c r="C14" s="587" t="e">
        <f>'[1]2'!C14</f>
        <v>#REF!</v>
      </c>
      <c r="D14" s="588"/>
      <c r="E14" s="588"/>
      <c r="F14" s="589"/>
    </row>
    <row r="15" spans="1:6" ht="45.75" thickBot="1">
      <c r="B15" s="243" t="s">
        <v>684</v>
      </c>
      <c r="C15" s="591" t="str">
        <f ca="1">'2. 1st Evaluation Report'!C15</f>
        <v>Fill in the name of Evaluation Team Dispatching Organization at the Basic Points Worksheet</v>
      </c>
      <c r="D15" s="592"/>
      <c r="E15" s="592"/>
      <c r="F15" s="593"/>
    </row>
    <row r="17" spans="2:6" ht="15.75" thickBot="1">
      <c r="B17" s="131" t="s">
        <v>680</v>
      </c>
    </row>
    <row r="18" spans="2:6" ht="15.75" thickBot="1">
      <c r="B18" s="152"/>
      <c r="C18" s="244" t="s">
        <v>490</v>
      </c>
      <c r="D18" s="244" t="s">
        <v>491</v>
      </c>
      <c r="E18" s="244" t="s">
        <v>488</v>
      </c>
      <c r="F18" s="245" t="s">
        <v>580</v>
      </c>
    </row>
    <row r="19" spans="2:6" ht="38.25">
      <c r="B19" s="394" t="str">
        <f ca="1">IF(ISBLANK(INDIRECT("'Basic Point'!A15")),"",INDIRECT("'Basic Point'!A15"))</f>
        <v>　</v>
      </c>
      <c r="C19" s="445" t="str">
        <f ca="1">IF(ISBLANK(INDIRECT("'Basic Point'!B15")),"Fill in the name of the Chair at the Basic Point Worksheet",INDIRECT("'Basic Point'!B15"))</f>
        <v>Fill in the name of the Chair at the Basic Point Worksheet</v>
      </c>
      <c r="D19" s="445" t="str">
        <f ca="1">IF(ISBLANK(INDIRECT("'Basic Point'!C15")),"Fill in the affiliation of the Chair at the Basic Point Worksheet",INDIRECT("'Basic Point'!C15"))</f>
        <v>Fill in the affiliation of the Chair at the Basic Point Worksheet</v>
      </c>
      <c r="E19" s="445" t="str">
        <f ca="1">IF(ISBLANK(INDIRECT("'Basic Point'!D15")),"Fill in the position of the chair at the Basic Point Worksheet",INDIRECT("'Basic Point'!D15"))</f>
        <v>Fill in the position of the chair at the Basic Point Worksheet</v>
      </c>
      <c r="F19" s="446" t="str">
        <f ca="1">IF(ISBLANK(INDIRECT("'Basic Point'!E15")),"Fill in the Field of Specialization of the Chair at the Basic Point Worksheet",INDIRECT("'Basic Point'!E15"))</f>
        <v>Fill in the Field of Specialization of the Chair at the Basic Point Worksheet</v>
      </c>
    </row>
    <row r="20" spans="2:6">
      <c r="B20" s="263" t="str">
        <f ca="1">IF(ISBLANK(INDIRECT("'Basic Point'!A16")),"",INDIRECT("'Basic Point'!A16"))</f>
        <v/>
      </c>
      <c r="C20" s="447" t="str">
        <f ca="1">IF(ISBLANK(INDIRECT("'Basic Point'!B16")),"",INDIRECT("'Basic Point'!B16"))</f>
        <v/>
      </c>
      <c r="D20" s="447" t="str">
        <f ca="1">IF(ISBLANK(INDIRECT("'Basic Point'!C16")),"",INDIRECT("'Basic Point'!C16"))</f>
        <v/>
      </c>
      <c r="E20" s="447" t="str">
        <f ca="1">IF(ISBLANK(INDIRECT("'Basic Point'!D16")),"",INDIRECT("'Basic Point'!D16"))</f>
        <v/>
      </c>
      <c r="F20" s="448" t="str">
        <f ca="1">IF(ISBLANK(INDIRECT("'Basic Point'!E16")),"",INDIRECT("'Basic Point'!E16"))</f>
        <v/>
      </c>
    </row>
    <row r="21" spans="2:6">
      <c r="B21" s="263" t="str">
        <f ca="1">IF(ISBLANK(INDIRECT("'Basic Point'!A17")),"",INDIRECT("'Basic Point'!A17"))</f>
        <v/>
      </c>
      <c r="C21" s="447" t="str">
        <f ca="1">IF(ISBLANK(INDIRECT("'Basic Point'!B17")),"",INDIRECT("'Basic Point'!B17"))</f>
        <v/>
      </c>
      <c r="D21" s="447" t="str">
        <f ca="1">IF(ISBLANK(INDIRECT("'Basic Point'!C17")),"",INDIRECT("'Basic Point'!C17"))</f>
        <v/>
      </c>
      <c r="E21" s="447" t="str">
        <f ca="1">IF(ISBLANK(INDIRECT("'Basic Point'!D17")),"",INDIRECT("'Basic Point'!D17"))</f>
        <v/>
      </c>
      <c r="F21" s="448" t="str">
        <f ca="1">IF(ISBLANK(INDIRECT("'Basic Point'!E17")),"",INDIRECT("'Basic Point'!E17"))</f>
        <v/>
      </c>
    </row>
    <row r="22" spans="2:6">
      <c r="B22" s="263" t="str">
        <f ca="1">IF(ISBLANK(INDIRECT("'Basic Point'!A18")),"",INDIRECT("'Basic Point'!A18"))</f>
        <v/>
      </c>
      <c r="C22" s="447" t="str">
        <f ca="1">IF(ISBLANK(INDIRECT("'Basic Point'!B18")),"",INDIRECT("'Basic Point'!B18"))</f>
        <v/>
      </c>
      <c r="D22" s="447" t="str">
        <f ca="1">IF(ISBLANK(INDIRECT("'Basic Point'!C18")),"",INDIRECT("'Basic Point'!C18"))</f>
        <v/>
      </c>
      <c r="E22" s="447" t="str">
        <f ca="1">IF(ISBLANK(INDIRECT("'Basic Point'!D18")),"",INDIRECT("'Basic Point'!D18"))</f>
        <v/>
      </c>
      <c r="F22" s="448" t="str">
        <f ca="1">IF(ISBLANK(INDIRECT("'Basic Point'!E18")),"",INDIRECT("'Basic Point'!E18"))</f>
        <v/>
      </c>
    </row>
    <row r="23" spans="2:6">
      <c r="B23" s="263" t="str">
        <f ca="1">IF(ISBLANK(INDIRECT("'Basic Point'!A19")),"",INDIRECT("'Basic Point'!A19"))</f>
        <v/>
      </c>
      <c r="C23" s="447" t="str">
        <f ca="1">IF(ISBLANK(INDIRECT("'Basic Point'!B19")),"",INDIRECT("'Basic Point'!B19"))</f>
        <v/>
      </c>
      <c r="D23" s="447" t="str">
        <f ca="1">IF(ISBLANK(INDIRECT("'Basic Point'!C19")),"",INDIRECT("'Basic Point'!C19"))</f>
        <v/>
      </c>
      <c r="E23" s="447" t="str">
        <f ca="1">IF(ISBLANK(INDIRECT("'Basic Point'!D19")),"",INDIRECT("'Basic Point'!D19"))</f>
        <v/>
      </c>
      <c r="F23" s="448" t="str">
        <f ca="1">IF(ISBLANK(INDIRECT("'Basic Point'!E19")),"",INDIRECT("'Basic Point'!E19"))</f>
        <v/>
      </c>
    </row>
    <row r="24" spans="2:6">
      <c r="B24" s="263" t="str">
        <f ca="1">IF(ISBLANK(INDIRECT("'Basic Point'!A20")),"",INDIRECT("'Basic Point'!A20"))</f>
        <v>　</v>
      </c>
      <c r="C24" s="447" t="str">
        <f ca="1">IF(ISBLANK(INDIRECT("'Basic Point'!B20")),"",INDIRECT("'Basic Point'!B20"))</f>
        <v/>
      </c>
      <c r="D24" s="447" t="str">
        <f ca="1">IF(ISBLANK(INDIRECT("'Basic Point'!C20")),"",INDIRECT("'Basic Point'!C20"))</f>
        <v/>
      </c>
      <c r="E24" s="447" t="str">
        <f ca="1">IF(ISBLANK(INDIRECT("'Basic Point'!D20")),"",INDIRECT("'Basic Point'!D20"))</f>
        <v/>
      </c>
      <c r="F24" s="448" t="str">
        <f ca="1">IF(ISBLANK(INDIRECT("'Basic Point'!E20")),"",INDIRECT("'Basic Point'!E20"))</f>
        <v/>
      </c>
    </row>
    <row r="25" spans="2:6">
      <c r="B25" s="263" t="str">
        <f ca="1">IF(ISBLANK(INDIRECT("'Basic Point'!A21")),"",INDIRECT("'Basic Point'!A21"))</f>
        <v/>
      </c>
      <c r="C25" s="447" t="str">
        <f ca="1">IF(ISBLANK(INDIRECT("'Basic Point'!B21")),"",INDIRECT("'Basic Point'!B21"))</f>
        <v/>
      </c>
      <c r="D25" s="447" t="str">
        <f ca="1">IF(ISBLANK(INDIRECT("'Basic Point'!C21")),"",INDIRECT("'Basic Point'!C21"))</f>
        <v/>
      </c>
      <c r="E25" s="447" t="str">
        <f ca="1">IF(ISBLANK(INDIRECT("'Basic Point'!D21")),"",INDIRECT("'Basic Point'!D21"))</f>
        <v/>
      </c>
      <c r="F25" s="448" t="str">
        <f ca="1">IF(ISBLANK(INDIRECT("'Basic Point'!E21")),"",INDIRECT("'Basic Point'!E21"))</f>
        <v/>
      </c>
    </row>
    <row r="26" spans="2:6">
      <c r="B26" s="263" t="str">
        <f ca="1">IF(ISBLANK(INDIRECT("'Basic Point'!A22")),"",INDIRECT("'Basic Point'!A22"))</f>
        <v/>
      </c>
      <c r="C26" s="447" t="str">
        <f ca="1">IF(ISBLANK(INDIRECT("'Basic Point'!B22")),"",INDIRECT("'Basic Point'!B22"))</f>
        <v/>
      </c>
      <c r="D26" s="447" t="str">
        <f ca="1">IF(ISBLANK(INDIRECT("'Basic Point'!C22")),"",INDIRECT("'Basic Point'!C22"))</f>
        <v/>
      </c>
      <c r="E26" s="447" t="str">
        <f ca="1">IF(ISBLANK(INDIRECT("'Basic Point'!D22")),"",INDIRECT("'Basic Point'!D22"))</f>
        <v/>
      </c>
      <c r="F26" s="448" t="str">
        <f ca="1">IF(ISBLANK(INDIRECT("'Basic Point'!E22")),"",INDIRECT("'Basic Point'!E22"))</f>
        <v/>
      </c>
    </row>
    <row r="27" spans="2:6">
      <c r="B27" s="263" t="str">
        <f ca="1">IF(ISBLANK(INDIRECT("'Basic Point'!A23")),"",INDIRECT("'Basic Point'!A23"))</f>
        <v/>
      </c>
      <c r="C27" s="447" t="str">
        <f ca="1">IF(ISBLANK(INDIRECT("'Basic Point'!B23")),"",INDIRECT("'Basic Point'!B23"))</f>
        <v/>
      </c>
      <c r="D27" s="447" t="str">
        <f ca="1">IF(ISBLANK(INDIRECT("'Basic Point'!C23")),"",INDIRECT("'Basic Point'!C23"))</f>
        <v/>
      </c>
      <c r="E27" s="447" t="str">
        <f ca="1">IF(ISBLANK(INDIRECT("'Basic Point'!D23")),"",INDIRECT("'Basic Point'!D23"))</f>
        <v/>
      </c>
      <c r="F27" s="448" t="str">
        <f ca="1">IF(ISBLANK(INDIRECT("'Basic Point'!E23")),"",INDIRECT("'Basic Point'!E23"))</f>
        <v/>
      </c>
    </row>
    <row r="28" spans="2:6">
      <c r="B28" s="263" t="str">
        <f ca="1">IF(ISBLANK(INDIRECT("'Basic Point'!A24")),"",INDIRECT("'Basic Point'!A24"))</f>
        <v/>
      </c>
      <c r="C28" s="447" t="str">
        <f ca="1">IF(ISBLANK(INDIRECT("'Basic Point'!B24")),"",INDIRECT("'Basic Point'!B24"))</f>
        <v/>
      </c>
      <c r="D28" s="447" t="str">
        <f ca="1">IF(ISBLANK(INDIRECT("'Basic Point'!C24")),"",INDIRECT("'Basic Point'!C24"))</f>
        <v/>
      </c>
      <c r="E28" s="447" t="str">
        <f ca="1">IF(ISBLANK(INDIRECT("'Basic Point'!D24")),"",INDIRECT("'Basic Point'!D24"))</f>
        <v/>
      </c>
      <c r="F28" s="448" t="str">
        <f ca="1">IF(ISBLANK(INDIRECT("'Basic Point'!E24")),"",INDIRECT("'Basic Point'!E24"))</f>
        <v/>
      </c>
    </row>
    <row r="29" spans="2:6" ht="15.75" thickBot="1">
      <c r="B29" s="264" t="str">
        <f ca="1">IF(ISBLANK(INDIRECT("'Basic Point'!A25")),"",INDIRECT("'Basic Point'!A25"))</f>
        <v/>
      </c>
      <c r="C29" s="449" t="str">
        <f ca="1">IF(ISBLANK(INDIRECT("'Basic Point'!B25")),"",INDIRECT("'Basic Point'!B25"))</f>
        <v/>
      </c>
      <c r="D29" s="449" t="str">
        <f ca="1">IF(ISBLANK(INDIRECT("'Basic Point'!C25")),"",INDIRECT("'Basic Point'!C25"))</f>
        <v/>
      </c>
      <c r="E29" s="449" t="str">
        <f ca="1">IF(ISBLANK(INDIRECT("'Basic Point'!D25")),"",INDIRECT("'Basic Point'!D25"))</f>
        <v/>
      </c>
      <c r="F29" s="450" t="str">
        <f ca="1">IF(ISBLANK(INDIRECT("'Basic Point'!E25")),"",INDIRECT("'Basic Point'!E25"))</f>
        <v/>
      </c>
    </row>
    <row r="31" spans="2:6" ht="15.75" thickBot="1">
      <c r="B31" s="131" t="s">
        <v>512</v>
      </c>
    </row>
    <row r="32" spans="2:6">
      <c r="B32" s="246" t="s">
        <v>587</v>
      </c>
      <c r="C32" s="247" t="s">
        <v>489</v>
      </c>
      <c r="D32" s="247" t="s">
        <v>549</v>
      </c>
      <c r="E32" s="248" t="s">
        <v>488</v>
      </c>
    </row>
    <row r="33" spans="1:6" s="314" customFormat="1" ht="30">
      <c r="A33" s="311"/>
      <c r="B33" s="452" t="str">
        <f ca="1">INDIRECT("'Basic Point'!A29")</f>
        <v>Person in charge of JABEE Matter</v>
      </c>
      <c r="C33" s="429" t="str">
        <f ca="1">IF(ISBLANK(INDIRECT("'Basic Point'!B29")),"Fill in the Basic Point worksheet",INDIRECT("'Basic Point'!B29"))</f>
        <v>Fill in the Basic Point worksheet</v>
      </c>
      <c r="D33" s="429" t="str">
        <f ca="1">IF(ISBLANK(INDIRECT("'Basic Point'!C29")),"Fill in the Basic Point worksheet",INDIRECT("'Basic Point'!C29"))</f>
        <v>Fill in the Basic Point worksheet</v>
      </c>
      <c r="E33" s="430" t="str">
        <f ca="1">IF(ISBLANK(INDIRECT("'Basic Point'!D29")),"Fill in the Basic Point worksheet",INDIRECT("'Basic Point'!D29"))</f>
        <v>Fill in the Basic Point worksheet</v>
      </c>
    </row>
    <row r="34" spans="1:6" s="314" customFormat="1" ht="30.75" thickBot="1">
      <c r="A34" s="311"/>
      <c r="B34" s="453" t="str">
        <f ca="1">INDIRECT("'Basic Point'!A30")</f>
        <v>Person in charge of the Program</v>
      </c>
      <c r="C34" s="431" t="str">
        <f ca="1">IF(ISBLANK(INDIRECT("'Basic Point'!B30")),"Fill in the Basic Point worksheet",INDIRECT("'Basic Point'!B30"))</f>
        <v>Fill in the Basic Point worksheet</v>
      </c>
      <c r="D34" s="431" t="str">
        <f ca="1">IF(ISBLANK(INDIRECT("'Basic Point'!C30")),"Fill in the Basic Point worksheet",INDIRECT("'Basic Point'!C30"))</f>
        <v>Fill in the Basic Point worksheet</v>
      </c>
      <c r="E34" s="432" t="str">
        <f ca="1">IF(ISBLANK(INDIRECT("'Basic Point'!D30")),"Fill in the Basic Point worksheet",INDIRECT("'Basic Point'!D30"))</f>
        <v>Fill in the Basic Point worksheet</v>
      </c>
    </row>
    <row r="36" spans="1:6" ht="15.75" thickBot="1">
      <c r="B36" s="131" t="s">
        <v>683</v>
      </c>
    </row>
    <row r="37" spans="1:6" ht="85.5">
      <c r="B37" s="269" t="s">
        <v>527</v>
      </c>
      <c r="C37" s="428" t="str">
        <f ca="1">'2. 1st Evaluation Report'!C36</f>
        <v>Fill in the name of the person in charge of preparation of 1st Evaluation Report (Chair) at the Basic Point Worksheet</v>
      </c>
      <c r="D37" s="315"/>
    </row>
    <row r="38" spans="1:6" ht="57.75" thickBot="1">
      <c r="B38" s="270" t="s">
        <v>528</v>
      </c>
      <c r="C38" s="474" t="str">
        <f ca="1">'2. 1st Evaluation Report'!C37</f>
        <v>Fill in the Submission Date of 1st Evaluation Report at the Basic Point Worksheet</v>
      </c>
      <c r="D38" s="315"/>
    </row>
    <row r="39" spans="1:6">
      <c r="B39" s="316"/>
      <c r="C39" s="317"/>
    </row>
    <row r="40" spans="1:6" ht="15.75" thickBot="1">
      <c r="B40" s="318" t="s">
        <v>685</v>
      </c>
    </row>
    <row r="41" spans="1:6" ht="85.5">
      <c r="B41" s="319" t="s">
        <v>524</v>
      </c>
      <c r="C41" s="428" t="str">
        <f ca="1">IF(ISBLANK(INDIRECT("'Basic Point'!C47")),"Fill in the name of the person in charge of the preparation of 2nd Evaluation Report (Chair) at the Basic Point Worksheet",(INDIRECT("'Basic Point'!C47")))</f>
        <v>Fill in the name of the person in charge of the preparation of 2nd Evaluation Report (Chair) at the Basic Point Worksheet</v>
      </c>
      <c r="D41" s="315"/>
    </row>
    <row r="42" spans="1:6" ht="57.75" thickBot="1">
      <c r="B42" s="264" t="s">
        <v>443</v>
      </c>
      <c r="C42" s="474" t="str">
        <f ca="1">IF(ISBLANK(INDIRECT("'Basic Point'!B47")),"Fill in the Submission Date of 2nd Evaluation Report at the Basic Point Worksheet",INDIRECT("'Basic Point'!B47"))</f>
        <v>Fill in the Submission Date of 2nd Evaluation Report at the Basic Point Worksheet</v>
      </c>
      <c r="D42" s="315"/>
    </row>
    <row r="43" spans="1:6" ht="10.5" customHeight="1"/>
    <row r="44" spans="1:6" ht="27" customHeight="1">
      <c r="B44" s="171" t="str">
        <f>'Behavioral Record'!A1</f>
        <v>Evaluation Team Behavioral Record</v>
      </c>
      <c r="C44" s="321" t="s">
        <v>530</v>
      </c>
      <c r="E44" s="320"/>
      <c r="F44" s="320"/>
    </row>
    <row r="45" spans="1:6" s="321" customFormat="1">
      <c r="A45" s="310"/>
      <c r="B45" s="322"/>
      <c r="C45" s="590"/>
      <c r="D45" s="590"/>
      <c r="E45" s="590"/>
      <c r="F45" s="590"/>
    </row>
    <row r="46" spans="1:6" ht="3.75" customHeight="1">
      <c r="B46" s="322"/>
      <c r="C46" s="590"/>
      <c r="D46" s="590"/>
      <c r="E46" s="590"/>
      <c r="F46" s="590"/>
    </row>
    <row r="47" spans="1:6" ht="18.75" customHeight="1">
      <c r="B47" s="261" t="s">
        <v>681</v>
      </c>
    </row>
    <row r="48" spans="1:6" ht="18.75" customHeight="1" thickBot="1">
      <c r="B48" s="131" t="s">
        <v>552</v>
      </c>
    </row>
    <row r="49" spans="1:8" ht="90" customHeight="1" thickBot="1">
      <c r="A49" s="131"/>
      <c r="B49" s="595"/>
      <c r="C49" s="596"/>
      <c r="D49" s="596"/>
      <c r="E49" s="596"/>
      <c r="F49" s="597"/>
    </row>
    <row r="50" spans="1:8" ht="7.5" customHeight="1">
      <c r="A50" s="131"/>
      <c r="B50" s="395"/>
      <c r="C50" s="338"/>
      <c r="D50" s="277"/>
      <c r="E50" s="277"/>
      <c r="F50" s="277"/>
    </row>
    <row r="51" spans="1:8" ht="21" thickBot="1">
      <c r="B51" s="261" t="s">
        <v>682</v>
      </c>
    </row>
    <row r="52" spans="1:8" ht="96.75" customHeight="1" thickBot="1">
      <c r="A52" s="271" t="s">
        <v>396</v>
      </c>
      <c r="B52" s="598" t="str">
        <f>IF('2. 1st Evaluation Report'!B40="","",'2. 1st Evaluation Report'!B40)</f>
        <v>Strength of the Program</v>
      </c>
      <c r="C52" s="599"/>
      <c r="D52" s="599"/>
      <c r="E52" s="599"/>
      <c r="F52" s="600"/>
    </row>
    <row r="53" spans="1:8" ht="92.25" customHeight="1">
      <c r="A53" s="271"/>
      <c r="B53" s="547" t="str">
        <f>IF('2. 1st Evaluation Report'!B41="","",'2. 1st Evaluation Report'!B41)</f>
        <v>Major Problem of the Program</v>
      </c>
      <c r="C53" s="601"/>
      <c r="D53" s="601"/>
      <c r="E53" s="601"/>
      <c r="F53" s="602"/>
    </row>
    <row r="54" spans="1:8" ht="6.75" customHeight="1" thickBot="1">
      <c r="A54" s="271"/>
      <c r="B54" s="603" t="str">
        <f>IF('2. 1st Evaluation Report'!B42="","",'2. 1st Evaluation Report'!B42)</f>
        <v/>
      </c>
      <c r="C54" s="604"/>
      <c r="D54" s="604"/>
      <c r="E54" s="604"/>
      <c r="F54" s="605"/>
    </row>
    <row r="55" spans="1:8" ht="15.75" customHeight="1">
      <c r="A55" s="271"/>
      <c r="B55" s="396"/>
      <c r="C55" s="397"/>
      <c r="D55" s="395"/>
      <c r="E55" s="395"/>
      <c r="F55" s="351"/>
    </row>
    <row r="56" spans="1:8" ht="45.75" customHeight="1">
      <c r="A56" s="271"/>
      <c r="B56" s="580" t="str">
        <f ca="1">IF(OR((INDIRECT("'Basic Point'!B2")=""),(INDIRECT("'Basic Point'!B2")="　")),"Select types of Evaluation in the Basic Point Worksheet in order to display whether information on item V is necessary!!!",IF(INDIRECT("'Basic Point'!B2")="","",IF(INDIRECT("'Basic Point'!B2")="New (Accreditation begins from previous year of Evaluation)","Requres information of item V due to New Evaluation (Accreditation begins from previous year of Evaluation)","No need of information on item V.  Is not the case of New Evaluation (Accreditation begins from previous year of Evaluation)")))</f>
        <v>Select types of Evaluation in the Basic Point Worksheet in order to display whether information on item V is necessary!!!</v>
      </c>
      <c r="C56" s="580"/>
      <c r="D56" s="580"/>
      <c r="E56" s="580"/>
      <c r="F56" s="580"/>
    </row>
    <row r="57" spans="1:8" ht="23.25" customHeight="1" thickBot="1">
      <c r="A57" s="271"/>
      <c r="B57" s="606" t="s">
        <v>679</v>
      </c>
      <c r="C57" s="606"/>
      <c r="D57" s="606"/>
      <c r="E57" s="606"/>
      <c r="F57" s="606"/>
      <c r="H57" s="273"/>
    </row>
    <row r="58" spans="1:8" ht="30">
      <c r="A58" s="271"/>
      <c r="B58" s="607" t="s">
        <v>677</v>
      </c>
      <c r="C58" s="608"/>
      <c r="D58" s="608"/>
      <c r="E58" s="609"/>
      <c r="F58" s="323" t="s">
        <v>686</v>
      </c>
    </row>
    <row r="59" spans="1:8" ht="62.25" customHeight="1">
      <c r="A59" s="271"/>
      <c r="B59" s="562" t="s">
        <v>678</v>
      </c>
      <c r="C59" s="563"/>
      <c r="D59" s="564"/>
      <c r="E59" s="275" t="s">
        <v>676</v>
      </c>
      <c r="F59" s="324" t="s">
        <v>687</v>
      </c>
    </row>
    <row r="60" spans="1:8" ht="120">
      <c r="A60" s="271"/>
      <c r="B60" s="565"/>
      <c r="C60" s="566"/>
      <c r="D60" s="567"/>
      <c r="E60" s="275" t="s">
        <v>675</v>
      </c>
      <c r="F60" s="324" t="s">
        <v>688</v>
      </c>
    </row>
    <row r="61" spans="1:8" ht="54.75" customHeight="1" thickBot="1">
      <c r="A61" s="271"/>
      <c r="B61" s="594" t="s">
        <v>674</v>
      </c>
      <c r="C61" s="556"/>
      <c r="D61" s="556"/>
      <c r="E61" s="556"/>
      <c r="F61" s="557"/>
    </row>
    <row r="62" spans="1:8" ht="47.25" customHeight="1" thickBot="1">
      <c r="A62" s="131"/>
      <c r="B62" s="398"/>
      <c r="C62" s="338"/>
      <c r="D62" s="398"/>
      <c r="E62" s="399"/>
      <c r="F62" s="277"/>
    </row>
    <row r="63" spans="1:8" ht="40.5" customHeight="1" thickBot="1">
      <c r="B63" s="426" t="s">
        <v>590</v>
      </c>
      <c r="C63" s="312"/>
      <c r="D63" s="433" t="s">
        <v>531</v>
      </c>
      <c r="E63" s="341"/>
      <c r="F63" s="427" t="s">
        <v>673</v>
      </c>
    </row>
    <row r="64" spans="1:8" ht="30" customHeight="1" thickBot="1">
      <c r="D64" s="313" t="s">
        <v>532</v>
      </c>
      <c r="E64" s="38" t="s">
        <v>533</v>
      </c>
      <c r="F64" s="277"/>
    </row>
    <row r="66" spans="2:3">
      <c r="B66" s="349"/>
      <c r="C66" s="349"/>
    </row>
    <row r="67" spans="2:3">
      <c r="B67" s="349"/>
      <c r="C67" s="349"/>
    </row>
  </sheetData>
  <sheetProtection formatCells="0" formatRows="0"/>
  <mergeCells count="24">
    <mergeCell ref="B59:D60"/>
    <mergeCell ref="B61:F61"/>
    <mergeCell ref="B49:F49"/>
    <mergeCell ref="B52:F52"/>
    <mergeCell ref="B53:F53"/>
    <mergeCell ref="B54:F54"/>
    <mergeCell ref="B57:F57"/>
    <mergeCell ref="B58:E58"/>
    <mergeCell ref="C1:E1"/>
    <mergeCell ref="B56:F56"/>
    <mergeCell ref="C11:F11"/>
    <mergeCell ref="C14:F14"/>
    <mergeCell ref="C13:F13"/>
    <mergeCell ref="C45:F45"/>
    <mergeCell ref="C46:F46"/>
    <mergeCell ref="B2:F2"/>
    <mergeCell ref="B3:F3"/>
    <mergeCell ref="B4:F4"/>
    <mergeCell ref="C12:F12"/>
    <mergeCell ref="C15:F15"/>
    <mergeCell ref="B5:F5"/>
    <mergeCell ref="B7:F7"/>
    <mergeCell ref="B8:F8"/>
    <mergeCell ref="B6:F6"/>
  </mergeCells>
  <phoneticPr fontId="2"/>
  <conditionalFormatting sqref="B58:F61">
    <cfRule type="expression" dxfId="166" priority="1" stopIfTrue="1">
      <formula>AND(INDIRECT("'Basic Point'!B2")&lt;&gt;"",INDIRECT("'Basic Point'!B2")&lt;&gt;"New (Accreditation begins from previous year of Examination)")</formula>
    </cfRule>
  </conditionalFormatting>
  <dataValidations xWindow="649" yWindow="532" count="6">
    <dataValidation type="list" allowBlank="1" showInputMessage="1" showErrorMessage="1" error="認定の可否案を選択してください" prompt="Select &quot;Accredited&quot; or &quot;Not Accredited&quot; for proposal._x000a_Select and fill in term of validity of accreditation on the right cell, if &quot;Accredited&quot; is selected on this cell." sqref="C63">
      <formula1>"  , Accredited,Not Accredited"</formula1>
    </dataValidation>
    <dataValidation type="list" allowBlank="1" showInputMessage="1" showErrorMessage="1" prompt="Select term of validity of accreditation if accredited._x000a_Select &quot;Other&quot; except 6 or 3 years which apply cases of Continuous, Interim (document or on-site) Evaluation and fill in specific descreption on the right cell." sqref="E63">
      <formula1>"6 years (Next: Continuous Evaluation), 3 years (Next: Continuous Evaluation), 3 years (Next: Interim ""Document"" Evaluation), 3 years (Next: Interim ""On-site"" Evaluation), Other"</formula1>
    </dataValidation>
    <dataValidation type="list" allowBlank="1" showInputMessage="1" showErrorMessage="1" error="認定可の場合の開始年案を選択してください。" prompt="Select academic year starts accreditetion, if accredited. The year of start of accreditation prior to the year of evaluation is allowed only if: mentioned in application and Evaluation Team determines as reasonable based on the result of Evaluation." sqref="E64">
      <formula1>"　,Academic year prior to the Evaluation,Academic year same as year of Evaluation"</formula1>
    </dataValidation>
    <dataValidation type="list" allowBlank="1" showInputMessage="1" showErrorMessage="1" prompt="Select &quot;YES” for the case if LOs, Curriculum and the facility are same, including minor change or improvement of the Curriculum along with the academic progress or select &quot;NO&quot; if it is not the case." sqref="F58">
      <formula1>"(Confirmation Result by the Evaluation Team) , ① YES,① NO"</formula1>
    </dataValidation>
    <dataValidation type="list" allowBlank="1" showInputMessage="1" showErrorMessage="1" prompt="Select &quot;YES&quot; for the case if all the graduates achieved the LOs or select &quot;NO&quot; if there is graduates who didn't achieve the LOs." sqref="F59">
      <formula1>"(Confirmation Result by the Examination Team) ,② YES,② NO"</formula1>
    </dataValidation>
    <dataValidation type="list" allowBlank="1" showInputMessage="1" showErrorMessage="1" prompt="Select &quot;YES&quot; for the case if there is any kind of document which could prove that the explanation of LOs are given to the graduates at the time of their addmission or select &quot;NO&quot; if there isn't any." sqref="F60">
      <formula1>"(Confirmation Result by the Evaluation Team) ,③ YES,③ NO"</formula1>
    </dataValidation>
  </dataValidations>
  <printOptions horizontalCentered="1"/>
  <pageMargins left="0.78740157480314965" right="0.78740157480314965" top="0.78740157480314965" bottom="0.78740157480314965" header="0.51181102362204722" footer="0.31496062992125984"/>
  <pageSetup paperSize="9" scale="65" fitToHeight="50" orientation="portrait" verticalDpi="300" r:id="rId1"/>
  <headerFooter alignWithMargins="0"/>
  <rowBreaks count="2" manualBreakCount="2">
    <brk id="8" min="1" max="5" man="1"/>
    <brk id="50" min="1" max="5"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sheetPr>
  <dimension ref="A1:J42"/>
  <sheetViews>
    <sheetView view="pageBreakPreview" zoomScaleNormal="100" zoomScaleSheetLayoutView="100" workbookViewId="0">
      <selection activeCell="H4" sqref="H4"/>
    </sheetView>
  </sheetViews>
  <sheetFormatPr defaultColWidth="13" defaultRowHeight="15"/>
  <cols>
    <col min="1" max="1" width="4" style="258" customWidth="1"/>
    <col min="2" max="2" width="8" style="258" customWidth="1"/>
    <col min="3" max="3" width="28.75" style="308" customWidth="1"/>
    <col min="4" max="5" width="3.75" style="308" customWidth="1"/>
    <col min="6" max="7" width="3.625" style="308" customWidth="1"/>
    <col min="8" max="8" width="69.75" style="258" customWidth="1"/>
    <col min="9" max="9" width="1.25" style="258" customWidth="1"/>
    <col min="10" max="10" width="40.75" style="258" customWidth="1"/>
    <col min="11" max="16384" width="13" style="258"/>
  </cols>
  <sheetData>
    <row r="1" spans="1:9" ht="18" customHeight="1">
      <c r="A1" s="276" t="s">
        <v>124</v>
      </c>
      <c r="B1" s="258" t="s">
        <v>589</v>
      </c>
      <c r="C1" s="553" t="str">
        <f ca="1">IF(ISBLANK(INDIRECT("'Basic Point'!B2")),"Select types of Evaluation at the Baisc Point Worksheet",CONCATENATE("Evaluation Result &amp; Remarks:", INDIRECT("'Basic Point'!B2")))</f>
        <v>Select types of Evaluation at the Baisc Point Worksheet</v>
      </c>
      <c r="D1" s="586"/>
      <c r="E1" s="586"/>
      <c r="F1" s="586"/>
      <c r="G1" s="586"/>
      <c r="H1" s="586"/>
      <c r="I1" s="277"/>
    </row>
    <row r="2" spans="1:9" ht="18" customHeight="1" thickBot="1">
      <c r="A2" s="276"/>
      <c r="C2" s="255" t="s">
        <v>581</v>
      </c>
      <c r="D2" s="382"/>
      <c r="E2" s="382"/>
      <c r="F2" s="382"/>
      <c r="G2" s="382"/>
      <c r="H2" s="382"/>
      <c r="I2" s="277"/>
    </row>
    <row r="3" spans="1:9" ht="34.5" customHeight="1" thickBot="1">
      <c r="A3" s="276"/>
      <c r="B3" s="280" t="s">
        <v>499</v>
      </c>
      <c r="C3" s="281" t="s">
        <v>448</v>
      </c>
      <c r="D3" s="193" t="s">
        <v>754</v>
      </c>
      <c r="E3" s="193" t="s">
        <v>755</v>
      </c>
      <c r="F3" s="282" t="s">
        <v>757</v>
      </c>
      <c r="G3" s="282" t="s">
        <v>756</v>
      </c>
      <c r="H3" s="283" t="s">
        <v>450</v>
      </c>
    </row>
    <row r="4" spans="1:9" s="403" customFormat="1" ht="19.5" customHeight="1" thickBot="1">
      <c r="B4" s="210" t="str">
        <f>'Ex.Item&amp;Result_Pre.Ex.'!A4</f>
        <v>1</v>
      </c>
      <c r="C4" s="195" t="s">
        <v>451</v>
      </c>
      <c r="D4" s="286"/>
      <c r="E4" s="286"/>
      <c r="F4" s="409" t="str">
        <f>IF(ISBLANK('2. Evaluation Result &amp; Remarks'!F4)," ",'2. Evaluation Result &amp; Remarks'!F4)</f>
        <v xml:space="preserve"> </v>
      </c>
      <c r="G4" s="287"/>
      <c r="H4" s="410"/>
    </row>
    <row r="5" spans="1:9" ht="165.75">
      <c r="B5" s="212" t="str">
        <f>'Ex.Item&amp;Result_Pre.Ex.'!A5</f>
        <v>1(1)</v>
      </c>
      <c r="C5" s="197" t="s">
        <v>452</v>
      </c>
      <c r="D5" s="290" t="str">
        <f>IF('Ex.Item&amp;Result_Pre.Ex.'!$C$6="",IF('Ex.Item&amp;Result_Pre.Ex.'!$I$6="","",'Ex.Item&amp;Result_Pre.Ex.'!$I$6),'Ex.Item&amp;Result_Pre.Ex.'!$C$6)</f>
        <v/>
      </c>
      <c r="E5" s="290" t="str">
        <f>IF('Ex.Item&amp;Result_Pre.Ex.'!$D$6="",IF('Ex.Item&amp;Result_Pre.Ex.'!$J$6="","",'Ex.Item&amp;Result_Pre.Ex.'!$J$6),'Ex.Item&amp;Result_Pre.Ex.'!$D$6)</f>
        <v/>
      </c>
      <c r="F5" s="411" t="str">
        <f>IF(ISBLANK('2. Evaluation Result &amp; Remarks'!F5)," ",'2. Evaluation Result &amp; Remarks'!F5)</f>
        <v xml:space="preserve"> </v>
      </c>
      <c r="G5" s="17"/>
      <c r="H5" s="291"/>
    </row>
    <row r="6" spans="1:9" ht="230.25" thickBot="1">
      <c r="B6" s="209" t="str">
        <f>'Ex.Item&amp;Result_Pre.Ex.'!A6</f>
        <v>1(2)</v>
      </c>
      <c r="C6" s="199" t="s">
        <v>453</v>
      </c>
      <c r="D6" s="292" t="str">
        <f>IF('Ex.Item&amp;Result_Pre.Ex.'!$C$5="",IF('Ex.Item&amp;Result_Pre.Ex.'!$I$5="","",'Ex.Item&amp;Result_Pre.Ex.'!$I$5),'Ex.Item&amp;Result_Pre.Ex.'!$C$5)</f>
        <v/>
      </c>
      <c r="E6" s="292" t="str">
        <f>IF('Ex.Item&amp;Result_Pre.Ex.'!$D$5="",IF('Ex.Item&amp;Result_Pre.Ex.'!$J$5="","",'Ex.Item&amp;Result_Pre.Ex.'!$J$5),'Ex.Item&amp;Result_Pre.Ex.'!$D$5)</f>
        <v/>
      </c>
      <c r="F6" s="412" t="str">
        <f>IF(ISBLANK('2. Evaluation Result &amp; Remarks'!F6)," ",'2. Evaluation Result &amp; Remarks'!F6)</f>
        <v xml:space="preserve"> </v>
      </c>
      <c r="G6" s="17"/>
      <c r="H6" s="293"/>
    </row>
    <row r="7" spans="1:9" s="403" customFormat="1" ht="30.75" thickBot="1">
      <c r="B7" s="210" t="str">
        <f>'Ex.Item&amp;Result_Pre.Ex.'!A7</f>
        <v>2</v>
      </c>
      <c r="C7" s="195" t="s">
        <v>454</v>
      </c>
      <c r="D7" s="286"/>
      <c r="E7" s="286"/>
      <c r="F7" s="409" t="str">
        <f>IF(ISBLANK('2. Evaluation Result &amp; Remarks'!F7)," ",'2. Evaluation Result &amp; Remarks'!F7)</f>
        <v xml:space="preserve"> </v>
      </c>
      <c r="G7" s="287"/>
      <c r="H7" s="410"/>
    </row>
    <row r="8" spans="1:9" s="403" customFormat="1">
      <c r="B8" s="214" t="s">
        <v>166</v>
      </c>
      <c r="C8" s="201" t="s">
        <v>455</v>
      </c>
      <c r="D8" s="294"/>
      <c r="E8" s="294"/>
      <c r="F8" s="294"/>
      <c r="G8" s="295"/>
      <c r="H8" s="413"/>
    </row>
    <row r="9" spans="1:9" ht="132">
      <c r="B9" s="202" t="s">
        <v>456</v>
      </c>
      <c r="C9" s="203" t="s">
        <v>457</v>
      </c>
      <c r="D9" s="297" t="str">
        <f>CONCATENATE(IF('Ex.Item&amp;Result_Pre.Ex.'!$C$8="",IF('Ex.Item&amp;Result_Pre.Ex.'!$I$8=""," ",'Ex.Item&amp;Result_Pre.Ex.'!$I$8),'Ex.Item&amp;Result_Pre.Ex.'!$C$8),IF('Ex.Item&amp;Result_Pre.Ex.'!$C$9="",IF('Ex.Item&amp;Result_Pre.Ex.'!$I$9=""," ",'Ex.Item&amp;Result_Pre.Ex.'!$I$9),'Ex.Item&amp;Result_Pre.Ex.'!$C$9),IF('Ex.Item&amp;Result_Pre.Ex.'!$C$16="",IF('Ex.Item&amp;Result_Pre.Ex.'!$I$13=""," ",'Ex.Item&amp;Result_Pre.Ex.'!$I$13),'Ex.Item&amp;Result_Pre.Ex.'!$C$16))</f>
        <v xml:space="preserve">   </v>
      </c>
      <c r="E9" s="297" t="str">
        <f>CONCATENATE(IF('Ex.Item&amp;Result_Pre.Ex.'!$D$8="",IF('Ex.Item&amp;Result_Pre.Ex.'!$J$8=""," ",'Ex.Item&amp;Result_Pre.Ex.'!$J$8),'Ex.Item&amp;Result_Pre.Ex.'!$D$8),IF('Ex.Item&amp;Result_Pre.Ex.'!$D$9="",IF('Ex.Item&amp;Result_Pre.Ex.'!$J$9=""," ",'Ex.Item&amp;Result_Pre.Ex.'!$J$9),'Ex.Item&amp;Result_Pre.Ex.'!$D$9),IF('Ex.Item&amp;Result_Pre.Ex.'!$D$16="",IF('Ex.Item&amp;Result_Pre.Ex.'!$J$13=""," ",'Ex.Item&amp;Result_Pre.Ex.'!$J$13),'Ex.Item&amp;Result_Pre.Ex.'!$D$16))</f>
        <v xml:space="preserve">   </v>
      </c>
      <c r="F9" s="329" t="str">
        <f>IF(ISBLANK('2. Evaluation Result &amp; Remarks'!F9)," ",'2. Evaluation Result &amp; Remarks'!F9)</f>
        <v xml:space="preserve"> </v>
      </c>
      <c r="G9" s="17"/>
      <c r="H9" s="298"/>
    </row>
    <row r="10" spans="1:9" ht="144">
      <c r="B10" s="202" t="s">
        <v>282</v>
      </c>
      <c r="C10" s="204" t="s">
        <v>458</v>
      </c>
      <c r="D10" s="299" t="str">
        <f>IF('Ex.Item&amp;Result_Pre.Ex.'!$C$17="",IF('Ex.Item&amp;Result_Pre.Ex.'!$I$14="","",'Ex.Item&amp;Result_Pre.Ex.'!$I$14),'Ex.Item&amp;Result_Pre.Ex.'!$C$17)</f>
        <v/>
      </c>
      <c r="E10" s="297" t="str">
        <f>IF('Ex.Item&amp;Result_Pre.Ex.'!$D$17="",IF('Ex.Item&amp;Result_Pre.Ex.'!$J$14="","",'Ex.Item&amp;Result_Pre.Ex.'!$J$14),'Ex.Item&amp;Result_Pre.Ex.'!$D$17)</f>
        <v/>
      </c>
      <c r="F10" s="329" t="str">
        <f>IF(ISBLANK('2. Evaluation Result &amp; Remarks'!F10)," ",'2. Evaluation Result &amp; Remarks'!F10)</f>
        <v xml:space="preserve"> </v>
      </c>
      <c r="G10" s="17"/>
      <c r="H10" s="298"/>
    </row>
    <row r="11" spans="1:9" s="403" customFormat="1" ht="30">
      <c r="B11" s="205" t="s">
        <v>283</v>
      </c>
      <c r="C11" s="206" t="s">
        <v>459</v>
      </c>
      <c r="D11" s="300"/>
      <c r="E11" s="300"/>
      <c r="F11" s="300"/>
      <c r="G11" s="301"/>
      <c r="H11" s="414"/>
    </row>
    <row r="12" spans="1:9" ht="24">
      <c r="B12" s="207" t="s">
        <v>284</v>
      </c>
      <c r="C12" s="204" t="s">
        <v>595</v>
      </c>
      <c r="D12" s="299" t="str">
        <f>IF('Ex.Item&amp;Result_Pre.Ex.'!$C$17="",IF('Ex.Item&amp;Result_Pre.Ex.'!$I$14="","",'Ex.Item&amp;Result_Pre.Ex.'!$I$14),'Ex.Item&amp;Result_Pre.Ex.'!$C$17)</f>
        <v/>
      </c>
      <c r="E12" s="299" t="str">
        <f>IF('Ex.Item&amp;Result_Pre.Ex.'!$D$17="",IF('Ex.Item&amp;Result_Pre.Ex.'!$J$14="","",'Ex.Item&amp;Result_Pre.Ex.'!$J$14),'Ex.Item&amp;Result_Pre.Ex.'!$D$17)</f>
        <v/>
      </c>
      <c r="F12" s="329" t="str">
        <f>IF(ISBLANK('2. Evaluation Result &amp; Remarks'!F12)," ",'2. Evaluation Result &amp; Remarks'!F12)</f>
        <v xml:space="preserve"> </v>
      </c>
      <c r="G12" s="17"/>
      <c r="H12" s="298"/>
    </row>
    <row r="13" spans="1:9" ht="48">
      <c r="B13" s="207" t="s">
        <v>285</v>
      </c>
      <c r="C13" s="204" t="s">
        <v>460</v>
      </c>
      <c r="D13" s="299" t="str">
        <f>IF('Ex.Item&amp;Result_Pre.Ex.'!$C$12="",IF('Ex.Item&amp;Result_Pre.Ex.'!$I$10="","",'Ex.Item&amp;Result_Pre.Ex.'!$I$10),"")</f>
        <v/>
      </c>
      <c r="E13" s="299" t="str">
        <f>IF('Ex.Item&amp;Result_Pre.Ex.'!$J$10="","",'Ex.Item&amp;Result_Pre.Ex.'!$J$10)</f>
        <v/>
      </c>
      <c r="F13" s="329" t="str">
        <f>IF(ISBLANK('2. Evaluation Result &amp; Remarks'!F13)," ",'2. Evaluation Result &amp; Remarks'!F13)</f>
        <v xml:space="preserve"> </v>
      </c>
      <c r="G13" s="17"/>
      <c r="H13" s="298"/>
    </row>
    <row r="14" spans="1:9" ht="48">
      <c r="B14" s="207" t="s">
        <v>286</v>
      </c>
      <c r="C14" s="203" t="s">
        <v>461</v>
      </c>
      <c r="D14" s="299" t="str">
        <f>IF('Ex.Item&amp;Result_Pre.Ex.'!$C$19="",IF('Ex.Item&amp;Result_Pre.Ex.'!$I$15="","",'Ex.Item&amp;Result_Pre.Ex.'!$I$15),'Ex.Item&amp;Result_Pre.Ex.'!$C$19)</f>
        <v/>
      </c>
      <c r="E14" s="299" t="str">
        <f>IF('Ex.Item&amp;Result_Pre.Ex.'!$D$19="",IF('Ex.Item&amp;Result_Pre.Ex.'!$J$15="","",'Ex.Item&amp;Result_Pre.Ex.'!$J$15),'Ex.Item&amp;Result_Pre.Ex.'!$D$19)</f>
        <v/>
      </c>
      <c r="F14" s="329" t="str">
        <f>IF(ISBLANK('2. Evaluation Result &amp; Remarks'!F14)," ",'2. Evaluation Result &amp; Remarks'!F14)</f>
        <v xml:space="preserve"> </v>
      </c>
      <c r="G14" s="17"/>
      <c r="H14" s="298"/>
    </row>
    <row r="15" spans="1:9" s="403" customFormat="1">
      <c r="B15" s="208" t="s">
        <v>287</v>
      </c>
      <c r="C15" s="206" t="s">
        <v>462</v>
      </c>
      <c r="D15" s="300"/>
      <c r="E15" s="300"/>
      <c r="F15" s="300"/>
      <c r="G15" s="301"/>
      <c r="H15" s="414"/>
    </row>
    <row r="16" spans="1:9" ht="84">
      <c r="B16" s="202" t="s">
        <v>288</v>
      </c>
      <c r="C16" s="203" t="s">
        <v>463</v>
      </c>
      <c r="D16" s="299" t="str">
        <f>IF('Ex.Item&amp;Result_Pre.Ex.'!$C$21="",IF('Ex.Item&amp;Result_Pre.Ex.'!$I$17="","",'Ex.Item&amp;Result_Pre.Ex.'!$I$17),'Ex.Item&amp;Result_Pre.Ex.'!$C$21)</f>
        <v/>
      </c>
      <c r="E16" s="299" t="str">
        <f>IF('Ex.Item&amp;Result_Pre.Ex.'!$D$21="",IF('Ex.Item&amp;Result_Pre.Ex.'!$J$17="","",'Ex.Item&amp;Result_Pre.Ex.'!$J$17),'Ex.Item&amp;Result_Pre.Ex.'!$D$21)</f>
        <v/>
      </c>
      <c r="F16" s="329" t="str">
        <f>IF(ISBLANK('2. Evaluation Result &amp; Remarks'!F16)," ",'2. Evaluation Result &amp; Remarks'!F16)</f>
        <v xml:space="preserve"> </v>
      </c>
      <c r="G16" s="17"/>
      <c r="H16" s="298"/>
    </row>
    <row r="17" spans="2:10" ht="84">
      <c r="B17" s="202" t="s">
        <v>289</v>
      </c>
      <c r="C17" s="203" t="s">
        <v>464</v>
      </c>
      <c r="D17" s="299" t="str">
        <f>IF('Ex.Item&amp;Result_Pre.Ex.'!$C$24="",IF('Ex.Item&amp;Result_Pre.Ex.'!$I$18="","",'Ex.Item&amp;Result_Pre.Ex.'!$I$18),'Ex.Item&amp;Result_Pre.Ex.'!$C$24)</f>
        <v/>
      </c>
      <c r="E17" s="299" t="str">
        <f>IF('Ex.Item&amp;Result_Pre.Ex.'!$D$24="",IF('Ex.Item&amp;Result_Pre.Ex.'!$J$18="","",'Ex.Item&amp;Result_Pre.Ex.'!$J$18),'Ex.Item&amp;Result_Pre.Ex.'!$D$24)</f>
        <v/>
      </c>
      <c r="F17" s="329" t="str">
        <f>IF(ISBLANK('2. Evaluation Result &amp; Remarks'!F17)," ",'2. Evaluation Result &amp; Remarks'!F17)</f>
        <v xml:space="preserve"> </v>
      </c>
      <c r="G17" s="17"/>
      <c r="H17" s="298"/>
    </row>
    <row r="18" spans="2:10" ht="72">
      <c r="B18" s="202" t="s">
        <v>290</v>
      </c>
      <c r="C18" s="203" t="s">
        <v>465</v>
      </c>
      <c r="D18" s="299" t="str">
        <f>IF('Ex.Item&amp;Result_Pre.Ex.'!$C$22="",IF('Ex.Item&amp;Result_Pre.Ex.'!$I$19="","",'Ex.Item&amp;Result_Pre.Ex.'!$I$19),'Ex.Item&amp;Result_Pre.Ex.'!$C$22)</f>
        <v/>
      </c>
      <c r="E18" s="299" t="str">
        <f>IF('Ex.Item&amp;Result_Pre.Ex.'!$D$22="",IF('Ex.Item&amp;Result_Pre.Ex.'!$J$19="","",'Ex.Item&amp;Result_Pre.Ex.'!$J$19),'Ex.Item&amp;Result_Pre.Ex.'!$D$22)</f>
        <v/>
      </c>
      <c r="F18" s="329" t="str">
        <f>IF(ISBLANK('2. Evaluation Result &amp; Remarks'!F18)," ",'2. Evaluation Result &amp; Remarks'!F18)</f>
        <v xml:space="preserve"> </v>
      </c>
      <c r="G18" s="17"/>
      <c r="H18" s="298"/>
    </row>
    <row r="19" spans="2:10" ht="72">
      <c r="B19" s="202" t="s">
        <v>291</v>
      </c>
      <c r="C19" s="203" t="s">
        <v>466</v>
      </c>
      <c r="D19" s="299" t="str">
        <f>IF('Ex.Item&amp;Result_Pre.Ex.'!$C$23="",IF('Ex.Item&amp;Result_Pre.Ex.'!$I$20="","",'Ex.Item&amp;Result_Pre.Ex.'!$I$20),'Ex.Item&amp;Result_Pre.Ex.'!$C$23)</f>
        <v/>
      </c>
      <c r="E19" s="299" t="str">
        <f>IF('Ex.Item&amp;Result_Pre.Ex.'!$D$23="",IF('Ex.Item&amp;Result_Pre.Ex.'!$J$20="","",'Ex.Item&amp;Result_Pre.Ex.'!$J$20),'Ex.Item&amp;Result_Pre.Ex.'!$D$23)</f>
        <v/>
      </c>
      <c r="F19" s="329" t="str">
        <f>IF(ISBLANK('2. Evaluation Result &amp; Remarks'!F19)," ",'2. Evaluation Result &amp; Remarks'!F19)</f>
        <v xml:space="preserve"> </v>
      </c>
      <c r="G19" s="17"/>
      <c r="H19" s="298"/>
    </row>
    <row r="20" spans="2:10" s="403" customFormat="1">
      <c r="B20" s="208" t="s">
        <v>293</v>
      </c>
      <c r="C20" s="206" t="s">
        <v>467</v>
      </c>
      <c r="D20" s="300"/>
      <c r="E20" s="300"/>
      <c r="F20" s="300"/>
      <c r="G20" s="301"/>
      <c r="H20" s="414"/>
    </row>
    <row r="21" spans="2:10" ht="120">
      <c r="B21" s="202" t="s">
        <v>294</v>
      </c>
      <c r="C21" s="203" t="s">
        <v>468</v>
      </c>
      <c r="D21" s="299" t="str">
        <f>IF('Ex.Item&amp;Result_Pre.Ex.'!$C$12="",IF('Ex.Item&amp;Result_Pre.Ex.'!$I$22="","",'Ex.Item&amp;Result_Pre.Ex.'!$I$22),'Ex.Item&amp;Result_Pre.Ex.'!$C$12)</f>
        <v/>
      </c>
      <c r="E21" s="299" t="str">
        <f>IF('Ex.Item&amp;Result_Pre.Ex.'!$D$12="",IF('Ex.Item&amp;Result_Pre.Ex.'!$J$22="","",'Ex.Item&amp;Result_Pre.Ex.'!$J$22),'Ex.Item&amp;Result_Pre.Ex.'!$D$12)</f>
        <v/>
      </c>
      <c r="F21" s="329" t="str">
        <f>IF(ISBLANK('2. Evaluation Result &amp; Remarks'!F21)," ",'2. Evaluation Result &amp; Remarks'!F21)</f>
        <v xml:space="preserve"> </v>
      </c>
      <c r="G21" s="17"/>
      <c r="H21" s="298"/>
    </row>
    <row r="22" spans="2:10" ht="192">
      <c r="B22" s="202" t="s">
        <v>295</v>
      </c>
      <c r="C22" s="203" t="s">
        <v>469</v>
      </c>
      <c r="D22" s="299" t="str">
        <f>IF('Ex.Item&amp;Result_Pre.Ex.'!$C$13="",IF('Ex.Item&amp;Result_Pre.Ex.'!$I$23="","",'Ex.Item&amp;Result_Pre.Ex.'!$I$23),'Ex.Item&amp;Result_Pre.Ex.'!$C$13)</f>
        <v/>
      </c>
      <c r="E22" s="299" t="str">
        <f>IF('Ex.Item&amp;Result_Pre.Ex.'!$D$13="",IF('Ex.Item&amp;Result_Pre.Ex.'!$J$23="","",'Ex.Item&amp;Result_Pre.Ex.'!$J$23),'Ex.Item&amp;Result_Pre.Ex.'!$D$13)</f>
        <v/>
      </c>
      <c r="F22" s="329" t="str">
        <f>IF(ISBLANK('2. Evaluation Result &amp; Remarks'!F22)," ",'2. Evaluation Result &amp; Remarks'!F22)</f>
        <v xml:space="preserve"> </v>
      </c>
      <c r="G22" s="17"/>
      <c r="H22" s="298"/>
    </row>
    <row r="23" spans="2:10" ht="96">
      <c r="B23" s="202" t="s">
        <v>296</v>
      </c>
      <c r="C23" s="203" t="s">
        <v>470</v>
      </c>
      <c r="D23" s="299" t="str">
        <f>IF('Ex.Item&amp;Result_Pre.Ex.'!$C$14="",IF('Ex.Item&amp;Result_Pre.Ex.'!$I$24="","",'Ex.Item&amp;Result_Pre.Ex.'!$I$24),'Ex.Item&amp;Result_Pre.Ex.'!$C$14)</f>
        <v/>
      </c>
      <c r="E23" s="299" t="str">
        <f>IF('Ex.Item&amp;Result_Pre.Ex.'!$D$14="",IF('Ex.Item&amp;Result_Pre.Ex.'!$J$24="","",'Ex.Item&amp;Result_Pre.Ex.'!$J$24),'Ex.Item&amp;Result_Pre.Ex.'!$D$14)</f>
        <v/>
      </c>
      <c r="F23" s="329" t="str">
        <f>IF(ISBLANK('2. Evaluation Result &amp; Remarks'!F23)," ",'2. Evaluation Result &amp; Remarks'!F23)</f>
        <v xml:space="preserve"> </v>
      </c>
      <c r="G23" s="17"/>
      <c r="H23" s="298"/>
    </row>
    <row r="24" spans="2:10" ht="132">
      <c r="B24" s="202" t="s">
        <v>297</v>
      </c>
      <c r="C24" s="203" t="s">
        <v>471</v>
      </c>
      <c r="D24" s="297" t="str">
        <f>IF('Ex.Item&amp;Result_Pre.Ex.'!$C$12="",IF('Ex.Item&amp;Result_Pre.Ex.'!$I$25="","",'Ex.Item&amp;Result_Pre.Ex.'!$I$25),IF('Ex.Item&amp;Result_Pre.Ex.'!$C$12="A","",IF('Ex.Item&amp;Result_Pre.Ex.'!$C$12="C","",CONCATENATE('Ex.Item&amp;Result_Pre.Ex.'!$C$12,"注参照"))))</f>
        <v/>
      </c>
      <c r="E24" s="297" t="str">
        <f>IF('Ex.Item&amp;Result_Pre.Ex.'!$D$12="",IF('Ex.Item&amp;Result_Pre.Ex.'!$J$25="","",'Ex.Item&amp;Result_Pre.Ex.'!$J$25),CONCATENATE("(",'Ex.Item&amp;Result_Pre.Ex.'!$D$12,")"))</f>
        <v/>
      </c>
      <c r="F24" s="329" t="str">
        <f>IF(ISBLANK('2. Evaluation Result &amp; Remarks'!F24)," ",'2. Evaluation Result &amp; Remarks'!F24)</f>
        <v xml:space="preserve"> </v>
      </c>
      <c r="G24" s="17"/>
      <c r="H24" s="298"/>
      <c r="J24" s="303" t="str">
        <f>IF('Ex.Item&amp;Result_Pre.Ex.'!$C$12="","",IF('Ex.Item&amp;Result_Pre.Ex.'!$C$12="A","",IF('Ex.Item&amp;Result_Pre.Ex.'!$C$12="C","","注： 今回が中間審査で、前回審査の基準3.1(1)で異動（移籍）に関する指摘がある場合は、本項目も今回審査の審査項目となりますので審査結果を記入願います。")))</f>
        <v/>
      </c>
    </row>
    <row r="25" spans="2:10" s="403" customFormat="1" ht="30">
      <c r="B25" s="208" t="s">
        <v>300</v>
      </c>
      <c r="C25" s="206" t="s">
        <v>472</v>
      </c>
      <c r="D25" s="300"/>
      <c r="E25" s="300"/>
      <c r="F25" s="300"/>
      <c r="G25" s="301"/>
      <c r="H25" s="414"/>
    </row>
    <row r="26" spans="2:10" ht="132">
      <c r="B26" s="202" t="s">
        <v>302</v>
      </c>
      <c r="C26" s="203" t="s">
        <v>473</v>
      </c>
      <c r="D26" s="297" t="str">
        <f>CONCATENATE(IF('Ex.Item&amp;Result_Pre.Ex.'!$C$27="",IF('Ex.Item&amp;Result_Pre.Ex.'!$I$28=""," ",'Ex.Item&amp;Result_Pre.Ex.'!$I$28),'Ex.Item&amp;Result_Pre.Ex.'!$C$27),IF('Ex.Item&amp;Result_Pre.Ex.'!$C$29="",IF('Ex.Item&amp;Result_Pre.Ex.'!$I$30=""," ",'Ex.Item&amp;Result_Pre.Ex.'!$I$30),'Ex.Item&amp;Result_Pre.Ex.'!$C$29))</f>
        <v xml:space="preserve">  </v>
      </c>
      <c r="E26" s="297" t="str">
        <f>CONCATENATE(IF('Ex.Item&amp;Result_Pre.Ex.'!$D$27="",IF('Ex.Item&amp;Result_Pre.Ex.'!$J$28=""," ",'Ex.Item&amp;Result_Pre.Ex.'!$J$28),'Ex.Item&amp;Result_Pre.Ex.'!$D$27),IF('Ex.Item&amp;Result_Pre.Ex.'!$D$29="",IF('Ex.Item&amp;Result_Pre.Ex.'!$J$30=""," ",'Ex.Item&amp;Result_Pre.Ex.'!$J$30),'Ex.Item&amp;Result_Pre.Ex.'!$D$29))</f>
        <v xml:space="preserve">  </v>
      </c>
      <c r="F26" s="329" t="str">
        <f>IF(ISBLANK('2. Evaluation Result &amp; Remarks'!F26)," ",'2. Evaluation Result &amp; Remarks'!F26)</f>
        <v xml:space="preserve"> </v>
      </c>
      <c r="G26" s="17"/>
      <c r="H26" s="298"/>
    </row>
    <row r="27" spans="2:10" ht="108.75" thickBot="1">
      <c r="B27" s="209" t="s">
        <v>304</v>
      </c>
      <c r="C27" s="203" t="s">
        <v>474</v>
      </c>
      <c r="D27" s="304" t="str">
        <f>CONCATENATE(IF('Ex.Item&amp;Result_Pre.Ex.'!$C$18="",IF('Ex.Item&amp;Result_Pre.Ex.'!$I$32=""," ",'Ex.Item&amp;Result_Pre.Ex.'!$I$32),'Ex.Item&amp;Result_Pre.Ex.'!$C$18),IF('Ex.Item&amp;Result_Pre.Ex.'!$C$31="","",'Ex.Item&amp;Result_Pre.Ex.'!$C$31))</f>
        <v xml:space="preserve"> </v>
      </c>
      <c r="E27" s="304" t="str">
        <f>CONCATENATE(IF('Ex.Item&amp;Result_Pre.Ex.'!$D$18="",IF('Ex.Item&amp;Result_Pre.Ex.'!$J$32=""," ",'Ex.Item&amp;Result_Pre.Ex.'!$J$32),'Ex.Item&amp;Result_Pre.Ex.'!$D$18),IF('Ex.Item&amp;Result_Pre.Ex.'!$D$31="","",'Ex.Item&amp;Result_Pre.Ex.'!$D$31))</f>
        <v xml:space="preserve"> </v>
      </c>
      <c r="F27" s="412" t="str">
        <f>IF(ISBLANK('2. Evaluation Result &amp; Remarks'!F27)," ",'2. Evaluation Result &amp; Remarks'!F27)</f>
        <v xml:space="preserve"> </v>
      </c>
      <c r="G27" s="17"/>
      <c r="H27" s="293"/>
    </row>
    <row r="28" spans="2:10" s="403" customFormat="1" ht="31.5" customHeight="1" thickBot="1">
      <c r="B28" s="210" t="s">
        <v>292</v>
      </c>
      <c r="C28" s="211" t="s">
        <v>475</v>
      </c>
      <c r="D28" s="286"/>
      <c r="E28" s="286"/>
      <c r="F28" s="409" t="str">
        <f>IF(ISBLANK('2. Evaluation Result &amp; Remarks'!F28)," ",'2. Evaluation Result &amp; Remarks'!F28)</f>
        <v xml:space="preserve"> </v>
      </c>
      <c r="G28" s="287"/>
      <c r="H28" s="410"/>
    </row>
    <row r="29" spans="2:10" ht="60">
      <c r="B29" s="212" t="s">
        <v>305</v>
      </c>
      <c r="C29" s="203" t="s">
        <v>476</v>
      </c>
      <c r="D29" s="290" t="str">
        <f>IF('Ex.Item&amp;Result_Pre.Ex.'!$C$33="",IF('Ex.Item&amp;Result_Pre.Ex.'!$I$34="","",'Ex.Item&amp;Result_Pre.Ex.'!$I$34),'Ex.Item&amp;Result_Pre.Ex.'!$C$33)</f>
        <v/>
      </c>
      <c r="E29" s="290" t="str">
        <f>IF('Ex.Item&amp;Result_Pre.Ex.'!$D$33="",IF('Ex.Item&amp;Result_Pre.Ex.'!$J$34="","",'Ex.Item&amp;Result_Pre.Ex.'!$J$34),'Ex.Item&amp;Result_Pre.Ex.'!$D$33)</f>
        <v/>
      </c>
      <c r="F29" s="411" t="str">
        <f>IF(ISBLANK('2. Evaluation Result &amp; Remarks'!F29)," ",'2. Evaluation Result &amp; Remarks'!F29)</f>
        <v xml:space="preserve"> </v>
      </c>
      <c r="G29" s="17"/>
      <c r="H29" s="291"/>
    </row>
    <row r="30" spans="2:10" ht="144">
      <c r="B30" s="202" t="s">
        <v>306</v>
      </c>
      <c r="C30" s="203" t="s">
        <v>477</v>
      </c>
      <c r="D30" s="299" t="str">
        <f>IF('Ex.Item&amp;Result_Pre.Ex.'!$C$34="",IF('Ex.Item&amp;Result_Pre.Ex.'!$I$35="","",'Ex.Item&amp;Result_Pre.Ex.'!$I$35),'Ex.Item&amp;Result_Pre.Ex.'!$C$34)</f>
        <v/>
      </c>
      <c r="E30" s="299" t="str">
        <f>IF('Ex.Item&amp;Result_Pre.Ex.'!$D$34="",IF('Ex.Item&amp;Result_Pre.Ex.'!$J$35="","",'Ex.Item&amp;Result_Pre.Ex.'!$J$35),'Ex.Item&amp;Result_Pre.Ex.'!$D$34)</f>
        <v/>
      </c>
      <c r="F30" s="329" t="str">
        <f>IF(ISBLANK('2. Evaluation Result &amp; Remarks'!F30)," ",'2. Evaluation Result &amp; Remarks'!F30)</f>
        <v xml:space="preserve"> </v>
      </c>
      <c r="G30" s="17"/>
      <c r="H30" s="298"/>
    </row>
    <row r="31" spans="2:10" ht="84">
      <c r="B31" s="202" t="s">
        <v>307</v>
      </c>
      <c r="C31" s="203" t="s">
        <v>478</v>
      </c>
      <c r="D31" s="299" t="str">
        <f>IF('Ex.Item&amp;Result_Pre.Ex.'!$C$35="",IF('Ex.Item&amp;Result_Pre.Ex.'!$I$36="","",'Ex.Item&amp;Result_Pre.Ex.'!$I$36),'Ex.Item&amp;Result_Pre.Ex.'!$C$35)</f>
        <v/>
      </c>
      <c r="E31" s="299" t="str">
        <f>IF('Ex.Item&amp;Result_Pre.Ex.'!$D$35="",IF('Ex.Item&amp;Result_Pre.Ex.'!$J$36="","",'Ex.Item&amp;Result_Pre.Ex.'!$J$36),'Ex.Item&amp;Result_Pre.Ex.'!$D$35)</f>
        <v/>
      </c>
      <c r="F31" s="329" t="str">
        <f>IF(ISBLANK('2. Evaluation Result &amp; Remarks'!F31)," ",'2. Evaluation Result &amp; Remarks'!F31)</f>
        <v xml:space="preserve"> </v>
      </c>
      <c r="G31" s="17"/>
      <c r="H31" s="298"/>
    </row>
    <row r="32" spans="2:10" ht="36">
      <c r="B32" s="202" t="s">
        <v>308</v>
      </c>
      <c r="C32" s="203" t="s">
        <v>479</v>
      </c>
      <c r="D32" s="299" t="str">
        <f>IF('Ex.Item&amp;Result_Pre.Ex.'!$C$36="",IF('Ex.Item&amp;Result_Pre.Ex.'!$I$37="","",'Ex.Item&amp;Result_Pre.Ex.'!$I$37),'Ex.Item&amp;Result_Pre.Ex.'!$C$36)</f>
        <v/>
      </c>
      <c r="E32" s="299" t="str">
        <f>IF('Ex.Item&amp;Result_Pre.Ex.'!$D$36="",IF('Ex.Item&amp;Result_Pre.Ex.'!$J$37="","",'Ex.Item&amp;Result_Pre.Ex.'!$J$37),'Ex.Item&amp;Result_Pre.Ex.'!$D$36)</f>
        <v/>
      </c>
      <c r="F32" s="329" t="str">
        <f>IF(ISBLANK('2. Evaluation Result &amp; Remarks'!F32)," ",'2. Evaluation Result &amp; Remarks'!F32)</f>
        <v xml:space="preserve"> </v>
      </c>
      <c r="G32" s="17"/>
      <c r="H32" s="298"/>
    </row>
    <row r="33" spans="2:8" ht="48.75" thickBot="1">
      <c r="B33" s="209" t="s">
        <v>309</v>
      </c>
      <c r="C33" s="203" t="s">
        <v>480</v>
      </c>
      <c r="D33" s="305"/>
      <c r="E33" s="305"/>
      <c r="F33" s="412" t="str">
        <f>IF(ISBLANK('2. Evaluation Result &amp; Remarks'!F33)," ",'2. Evaluation Result &amp; Remarks'!F33)</f>
        <v xml:space="preserve"> </v>
      </c>
      <c r="G33" s="17"/>
      <c r="H33" s="293"/>
    </row>
    <row r="34" spans="2:8" s="403" customFormat="1" ht="30.75" thickBot="1">
      <c r="B34" s="210" t="s">
        <v>298</v>
      </c>
      <c r="C34" s="213" t="s">
        <v>481</v>
      </c>
      <c r="D34" s="286"/>
      <c r="E34" s="286"/>
      <c r="F34" s="409" t="str">
        <f>IF(ISBLANK('2. Evaluation Result &amp; Remarks'!F34)," ",'2. Evaluation Result &amp; Remarks'!F34)</f>
        <v xml:space="preserve"> </v>
      </c>
      <c r="G34" s="287"/>
      <c r="H34" s="410"/>
    </row>
    <row r="35" spans="2:8" s="403" customFormat="1">
      <c r="B35" s="214" t="s">
        <v>299</v>
      </c>
      <c r="C35" s="201" t="s">
        <v>482</v>
      </c>
      <c r="D35" s="294"/>
      <c r="E35" s="294"/>
      <c r="F35" s="294"/>
      <c r="G35" s="295"/>
      <c r="H35" s="413"/>
    </row>
    <row r="36" spans="2:8" ht="108">
      <c r="B36" s="215" t="s">
        <v>301</v>
      </c>
      <c r="C36" s="203" t="s">
        <v>483</v>
      </c>
      <c r="D36" s="299" t="str">
        <f>IF('Ex.Item&amp;Result_Pre.Ex.'!$C$39="",IF('Ex.Item&amp;Result_Pre.Ex.'!$I$40="","",'Ex.Item&amp;Result_Pre.Ex.'!$I$40),'Ex.Item&amp;Result_Pre.Ex.'!$C$39)</f>
        <v/>
      </c>
      <c r="E36" s="299" t="str">
        <f>IF('Ex.Item&amp;Result_Pre.Ex.'!$D$39="",IF('Ex.Item&amp;Result_Pre.Ex.'!$J$40="","",'Ex.Item&amp;Result_Pre.Ex.'!$J$40),'Ex.Item&amp;Result_Pre.Ex.'!$D$39)</f>
        <v/>
      </c>
      <c r="F36" s="329" t="str">
        <f>IF(ISBLANK('2. Evaluation Result &amp; Remarks'!F36)," ",'2. Evaluation Result &amp; Remarks'!F36)</f>
        <v xml:space="preserve"> </v>
      </c>
      <c r="G36" s="17"/>
      <c r="H36" s="298"/>
    </row>
    <row r="37" spans="2:8" ht="60">
      <c r="B37" s="215" t="s">
        <v>310</v>
      </c>
      <c r="C37" s="203" t="s">
        <v>484</v>
      </c>
      <c r="D37" s="299" t="str">
        <f>IF('Ex.Item&amp;Result_Pre.Ex.'!$C$40="",IF('Ex.Item&amp;Result_Pre.Ex.'!$I$41="","",'Ex.Item&amp;Result_Pre.Ex.'!$I$41),'Ex.Item&amp;Result_Pre.Ex.'!$C$40)</f>
        <v/>
      </c>
      <c r="E37" s="299" t="str">
        <f>IF('Ex.Item&amp;Result_Pre.Ex.'!$D$40="",IF('Ex.Item&amp;Result_Pre.Ex.'!$J$41="","",'Ex.Item&amp;Result_Pre.Ex.'!$J$41),'Ex.Item&amp;Result_Pre.Ex.'!$D$40)</f>
        <v/>
      </c>
      <c r="F37" s="329" t="str">
        <f>IF(ISBLANK('2. Evaluation Result &amp; Remarks'!F37)," ",'2. Evaluation Result &amp; Remarks'!F37)</f>
        <v xml:space="preserve"> </v>
      </c>
      <c r="G37" s="17"/>
      <c r="H37" s="298"/>
    </row>
    <row r="38" spans="2:8" ht="60">
      <c r="B38" s="215" t="s">
        <v>311</v>
      </c>
      <c r="C38" s="203" t="s">
        <v>485</v>
      </c>
      <c r="D38" s="299" t="str">
        <f>IF('Ex.Item&amp;Result_Pre.Ex.'!$C$41="",IF('Ex.Item&amp;Result_Pre.Ex.'!$I$42="","",'Ex.Item&amp;Result_Pre.Ex.'!$I$42),'Ex.Item&amp;Result_Pre.Ex.'!$C$41)</f>
        <v/>
      </c>
      <c r="E38" s="299" t="str">
        <f>IF('Ex.Item&amp;Result_Pre.Ex.'!$D$41="",IF('Ex.Item&amp;Result_Pre.Ex.'!$J$42="","",'Ex.Item&amp;Result_Pre.Ex.'!$J$42),'Ex.Item&amp;Result_Pre.Ex.'!$D$41)</f>
        <v/>
      </c>
      <c r="F38" s="329" t="str">
        <f>IF(ISBLANK('2. Evaluation Result &amp; Remarks'!F38)," ",'2. Evaluation Result &amp; Remarks'!F38)</f>
        <v xml:space="preserve"> </v>
      </c>
      <c r="G38" s="17"/>
      <c r="H38" s="298"/>
    </row>
    <row r="39" spans="2:8" s="403" customFormat="1">
      <c r="B39" s="208" t="s">
        <v>303</v>
      </c>
      <c r="C39" s="206" t="s">
        <v>486</v>
      </c>
      <c r="D39" s="300"/>
      <c r="E39" s="300"/>
      <c r="F39" s="300"/>
      <c r="G39" s="301"/>
      <c r="H39" s="414"/>
    </row>
    <row r="40" spans="2:8" ht="72.75" thickBot="1">
      <c r="B40" s="216" t="s">
        <v>303</v>
      </c>
      <c r="C40" s="203" t="s">
        <v>487</v>
      </c>
      <c r="D40" s="306" t="str">
        <f>IF('Ex.Item&amp;Result_Pre.Ex.'!$C$43="",IF('Ex.Item&amp;Result_Pre.Ex.'!$I$44="","",'Ex.Item&amp;Result_Pre.Ex.'!$I$44),'Ex.Item&amp;Result_Pre.Ex.'!$C$43)</f>
        <v/>
      </c>
      <c r="E40" s="306" t="str">
        <f>IF('Ex.Item&amp;Result_Pre.Ex.'!$D$43="",IF('Ex.Item&amp;Result_Pre.Ex.'!$J$44="","",'Ex.Item&amp;Result_Pre.Ex.'!$J$44),'Ex.Item&amp;Result_Pre.Ex.'!$D$43)</f>
        <v/>
      </c>
      <c r="F40" s="415" t="str">
        <f>IF(ISBLANK('2. Evaluation Result &amp; Remarks'!F40)," ",'2. Evaluation Result &amp; Remarks'!F40)</f>
        <v xml:space="preserve"> </v>
      </c>
      <c r="G40" s="17"/>
      <c r="H40" s="307"/>
    </row>
    <row r="42" spans="2:8">
      <c r="B42" s="383"/>
    </row>
  </sheetData>
  <sheetProtection formatCells="0" formatRows="0" autoFilter="0"/>
  <mergeCells count="1">
    <mergeCell ref="C1:H1"/>
  </mergeCells>
  <phoneticPr fontId="2"/>
  <conditionalFormatting sqref="G5">
    <cfRule type="cellIs" dxfId="165" priority="65" stopIfTrue="1" operator="equal">
      <formula>"[C]"</formula>
    </cfRule>
    <cfRule type="cellIs" dxfId="164" priority="66" stopIfTrue="1" operator="equal">
      <formula>"W"</formula>
    </cfRule>
  </conditionalFormatting>
  <conditionalFormatting sqref="G6">
    <cfRule type="cellIs" dxfId="163" priority="63" stopIfTrue="1" operator="equal">
      <formula>"[C]"</formula>
    </cfRule>
    <cfRule type="cellIs" dxfId="162" priority="64" stopIfTrue="1" operator="equal">
      <formula>"W"</formula>
    </cfRule>
  </conditionalFormatting>
  <conditionalFormatting sqref="G9:G10">
    <cfRule type="cellIs" dxfId="161" priority="61" stopIfTrue="1" operator="equal">
      <formula>"[C]"</formula>
    </cfRule>
    <cfRule type="cellIs" dxfId="160" priority="62" stopIfTrue="1" operator="equal">
      <formula>"W"</formula>
    </cfRule>
  </conditionalFormatting>
  <conditionalFormatting sqref="G12:G14">
    <cfRule type="cellIs" dxfId="159" priority="59" stopIfTrue="1" operator="equal">
      <formula>"[C]"</formula>
    </cfRule>
    <cfRule type="cellIs" dxfId="158" priority="60" stopIfTrue="1" operator="equal">
      <formula>"W"</formula>
    </cfRule>
  </conditionalFormatting>
  <conditionalFormatting sqref="G16:G19">
    <cfRule type="cellIs" dxfId="157" priority="57" stopIfTrue="1" operator="equal">
      <formula>"[C]"</formula>
    </cfRule>
    <cfRule type="cellIs" dxfId="156" priority="58" stopIfTrue="1" operator="equal">
      <formula>"W"</formula>
    </cfRule>
  </conditionalFormatting>
  <conditionalFormatting sqref="G21:G24">
    <cfRule type="cellIs" dxfId="155" priority="55" stopIfTrue="1" operator="equal">
      <formula>"[C]"</formula>
    </cfRule>
    <cfRule type="cellIs" dxfId="154" priority="56" stopIfTrue="1" operator="equal">
      <formula>"W"</formula>
    </cfRule>
  </conditionalFormatting>
  <conditionalFormatting sqref="G26:G27">
    <cfRule type="cellIs" dxfId="153" priority="53" stopIfTrue="1" operator="equal">
      <formula>"[C]"</formula>
    </cfRule>
    <cfRule type="cellIs" dxfId="152" priority="54" stopIfTrue="1" operator="equal">
      <formula>"W"</formula>
    </cfRule>
  </conditionalFormatting>
  <conditionalFormatting sqref="G29:G33">
    <cfRule type="cellIs" dxfId="151" priority="51" stopIfTrue="1" operator="equal">
      <formula>"[C]"</formula>
    </cfRule>
    <cfRule type="cellIs" dxfId="150" priority="52" stopIfTrue="1" operator="equal">
      <formula>"W"</formula>
    </cfRule>
  </conditionalFormatting>
  <conditionalFormatting sqref="G36:G38">
    <cfRule type="cellIs" dxfId="149" priority="49" stopIfTrue="1" operator="equal">
      <formula>"[C]"</formula>
    </cfRule>
    <cfRule type="cellIs" dxfId="148" priority="50" stopIfTrue="1" operator="equal">
      <formula>"W"</formula>
    </cfRule>
  </conditionalFormatting>
  <conditionalFormatting sqref="G40">
    <cfRule type="cellIs" dxfId="147" priority="47" stopIfTrue="1" operator="equal">
      <formula>"[C]"</formula>
    </cfRule>
    <cfRule type="cellIs" dxfId="146" priority="48" stopIfTrue="1" operator="equal">
      <formula>"W"</formula>
    </cfRule>
  </conditionalFormatting>
  <conditionalFormatting sqref="G6">
    <cfRule type="cellIs" dxfId="145" priority="45" stopIfTrue="1" operator="equal">
      <formula>"[C]"</formula>
    </cfRule>
    <cfRule type="cellIs" dxfId="144" priority="46" stopIfTrue="1" operator="equal">
      <formula>"W"</formula>
    </cfRule>
  </conditionalFormatting>
  <conditionalFormatting sqref="G9:G10">
    <cfRule type="cellIs" dxfId="143" priority="43" stopIfTrue="1" operator="equal">
      <formula>"[C]"</formula>
    </cfRule>
    <cfRule type="cellIs" dxfId="142" priority="44" stopIfTrue="1" operator="equal">
      <formula>"W"</formula>
    </cfRule>
  </conditionalFormatting>
  <conditionalFormatting sqref="G12:G14 G16:G19">
    <cfRule type="cellIs" dxfId="141" priority="41" stopIfTrue="1" operator="equal">
      <formula>"[C]"</formula>
    </cfRule>
    <cfRule type="cellIs" dxfId="140" priority="42" stopIfTrue="1" operator="equal">
      <formula>"W"</formula>
    </cfRule>
  </conditionalFormatting>
  <conditionalFormatting sqref="G21:G24">
    <cfRule type="cellIs" dxfId="139" priority="39" stopIfTrue="1" operator="equal">
      <formula>"[C]"</formula>
    </cfRule>
    <cfRule type="cellIs" dxfId="138" priority="40" stopIfTrue="1" operator="equal">
      <formula>"W"</formula>
    </cfRule>
  </conditionalFormatting>
  <conditionalFormatting sqref="G26:G27">
    <cfRule type="cellIs" dxfId="137" priority="37" stopIfTrue="1" operator="equal">
      <formula>"[C]"</formula>
    </cfRule>
    <cfRule type="cellIs" dxfId="136" priority="38" stopIfTrue="1" operator="equal">
      <formula>"W"</formula>
    </cfRule>
  </conditionalFormatting>
  <conditionalFormatting sqref="G29:G33">
    <cfRule type="cellIs" dxfId="135" priority="35" stopIfTrue="1" operator="equal">
      <formula>"[C]"</formula>
    </cfRule>
    <cfRule type="cellIs" dxfId="134" priority="36" stopIfTrue="1" operator="equal">
      <formula>"W"</formula>
    </cfRule>
  </conditionalFormatting>
  <conditionalFormatting sqref="G36:G38 G40">
    <cfRule type="cellIs" dxfId="133" priority="33" stopIfTrue="1" operator="equal">
      <formula>"[C]"</formula>
    </cfRule>
    <cfRule type="cellIs" dxfId="132" priority="34" stopIfTrue="1" operator="equal">
      <formula>"W"</formula>
    </cfRule>
  </conditionalFormatting>
  <conditionalFormatting sqref="G6">
    <cfRule type="cellIs" dxfId="131" priority="31" stopIfTrue="1" operator="equal">
      <formula>"[C]"</formula>
    </cfRule>
    <cfRule type="cellIs" dxfId="130" priority="32" stopIfTrue="1" operator="equal">
      <formula>"W"</formula>
    </cfRule>
  </conditionalFormatting>
  <conditionalFormatting sqref="G9:G10">
    <cfRule type="cellIs" dxfId="129" priority="29" stopIfTrue="1" operator="equal">
      <formula>"[C]"</formula>
    </cfRule>
    <cfRule type="cellIs" dxfId="128" priority="30" stopIfTrue="1" operator="equal">
      <formula>"W"</formula>
    </cfRule>
  </conditionalFormatting>
  <conditionalFormatting sqref="G12:G14 G16:G19">
    <cfRule type="cellIs" dxfId="127" priority="27" stopIfTrue="1" operator="equal">
      <formula>"[C]"</formula>
    </cfRule>
    <cfRule type="cellIs" dxfId="126" priority="28" stopIfTrue="1" operator="equal">
      <formula>"W"</formula>
    </cfRule>
  </conditionalFormatting>
  <conditionalFormatting sqref="G21:G24">
    <cfRule type="cellIs" dxfId="125" priority="25" stopIfTrue="1" operator="equal">
      <formula>"[C]"</formula>
    </cfRule>
    <cfRule type="cellIs" dxfId="124" priority="26" stopIfTrue="1" operator="equal">
      <formula>"W"</formula>
    </cfRule>
  </conditionalFormatting>
  <conditionalFormatting sqref="G26:G27">
    <cfRule type="cellIs" dxfId="123" priority="23" stopIfTrue="1" operator="equal">
      <formula>"[C]"</formula>
    </cfRule>
    <cfRule type="cellIs" dxfId="122" priority="24" stopIfTrue="1" operator="equal">
      <formula>"W"</formula>
    </cfRule>
  </conditionalFormatting>
  <conditionalFormatting sqref="G29:G33">
    <cfRule type="cellIs" dxfId="121" priority="21" stopIfTrue="1" operator="equal">
      <formula>"[C]"</formula>
    </cfRule>
    <cfRule type="cellIs" dxfId="120" priority="22" stopIfTrue="1" operator="equal">
      <formula>"W"</formula>
    </cfRule>
  </conditionalFormatting>
  <conditionalFormatting sqref="G36:G38">
    <cfRule type="cellIs" dxfId="119" priority="19" stopIfTrue="1" operator="equal">
      <formula>"[C]"</formula>
    </cfRule>
    <cfRule type="cellIs" dxfId="118" priority="20" stopIfTrue="1" operator="equal">
      <formula>"W"</formula>
    </cfRule>
  </conditionalFormatting>
  <conditionalFormatting sqref="G40">
    <cfRule type="cellIs" dxfId="117" priority="17" stopIfTrue="1" operator="equal">
      <formula>"[C]"</formula>
    </cfRule>
    <cfRule type="cellIs" dxfId="116" priority="18" stopIfTrue="1" operator="equal">
      <formula>"W"</formula>
    </cfRule>
  </conditionalFormatting>
  <conditionalFormatting sqref="G6">
    <cfRule type="cellIs" dxfId="115" priority="15" stopIfTrue="1" operator="equal">
      <formula>"[C]"</formula>
    </cfRule>
    <cfRule type="cellIs" dxfId="114" priority="16" stopIfTrue="1" operator="equal">
      <formula>"W"</formula>
    </cfRule>
  </conditionalFormatting>
  <conditionalFormatting sqref="G9:G10">
    <cfRule type="cellIs" dxfId="113" priority="13" stopIfTrue="1" operator="equal">
      <formula>"[C]"</formula>
    </cfRule>
    <cfRule type="cellIs" dxfId="112" priority="14" stopIfTrue="1" operator="equal">
      <formula>"W"</formula>
    </cfRule>
  </conditionalFormatting>
  <conditionalFormatting sqref="G12:G14 G16:G19">
    <cfRule type="cellIs" dxfId="111" priority="11" stopIfTrue="1" operator="equal">
      <formula>"[C]"</formula>
    </cfRule>
    <cfRule type="cellIs" dxfId="110" priority="12" stopIfTrue="1" operator="equal">
      <formula>"W"</formula>
    </cfRule>
  </conditionalFormatting>
  <conditionalFormatting sqref="G21:G24 G26:G27">
    <cfRule type="cellIs" dxfId="109" priority="9" stopIfTrue="1" operator="equal">
      <formula>"[C]"</formula>
    </cfRule>
    <cfRule type="cellIs" dxfId="108" priority="10" stopIfTrue="1" operator="equal">
      <formula>"W"</formula>
    </cfRule>
  </conditionalFormatting>
  <conditionalFormatting sqref="G29:G33 G36:G38 G40">
    <cfRule type="cellIs" dxfId="107" priority="7" stopIfTrue="1" operator="equal">
      <formula>"[C]"</formula>
    </cfRule>
    <cfRule type="cellIs" dxfId="106" priority="8" stopIfTrue="1" operator="equal">
      <formula>"W"</formula>
    </cfRule>
  </conditionalFormatting>
  <conditionalFormatting sqref="G6">
    <cfRule type="cellIs" dxfId="105" priority="5" stopIfTrue="1" operator="equal">
      <formula>"[C]"</formula>
    </cfRule>
    <cfRule type="cellIs" dxfId="104" priority="6" stopIfTrue="1" operator="equal">
      <formula>"W"</formula>
    </cfRule>
  </conditionalFormatting>
  <conditionalFormatting sqref="G9:G10">
    <cfRule type="cellIs" dxfId="103" priority="3" stopIfTrue="1" operator="equal">
      <formula>"[C]"</formula>
    </cfRule>
    <cfRule type="cellIs" dxfId="102" priority="4" stopIfTrue="1" operator="equal">
      <formula>"W"</formula>
    </cfRule>
  </conditionalFormatting>
  <conditionalFormatting sqref="G12:G14 G16:G19 G21:G24 G26:G27 G29:G33 G36:G38 G40">
    <cfRule type="cellIs" dxfId="101" priority="1" stopIfTrue="1" operator="equal">
      <formula>"[C]"</formula>
    </cfRule>
    <cfRule type="cellIs" dxfId="100" priority="2" stopIfTrue="1" operator="equal">
      <formula>"W"</formula>
    </cfRule>
  </conditionalFormatting>
  <dataValidations xWindow="510" yWindow="479" count="8">
    <dataValidation type="textLength" imeMode="on" operator="greaterThanOrEqual" showErrorMessage="1" sqref="H5:H6 H40 H29:H33 H9:H10 H12:H14 H16:H19 H21:H24 H26:H27 H36:H38">
      <formula1>0</formula1>
    </dataValidation>
    <dataValidation imeMode="off" allowBlank="1" showErrorMessage="1" prompt="A，C，W，D（半角英字）のいずれか。_x000a_その判定根拠を右の欄に必ず書いてください。" sqref="F4:F7 F36:F38 F9:F10 F12:F14 F16:F19 F21:F24 F26:F34 F40"/>
    <dataValidation operator="equal" showInputMessage="1" showErrorMessage="1" sqref="B12:B14 D12:E14 D29:E33 B40 D21:E24 J24 D9:E10 D40:E40 D5:E6 D26:E27 D16:E19 B36:B38 D36:E38 C25 C20 C11 C15"/>
    <dataValidation type="list" allowBlank="1" showInputMessage="1" showErrorMessage="1" error="A,C,W,D,-のいずれか。" promptTitle="One from A, C, W or D applies." prompt="Judgment should be same as the lowest result of judgment from all review items in the Criterion 1. Fill in the comments and resons in &quot;Basis and Remarks&quot;, if it is appropriate to give better judgment than the original judgement. (Refer Evaluation Guide)" sqref="G4">
      <formula1>"A,C,W,D,-"</formula1>
    </dataValidation>
    <dataValidation type="list" imeMode="off" allowBlank="1" showInputMessage="1" showErrorMessage="1" error="A,C,W,D,-のいずれか。" promptTitle="One from A, C, D or D appliles." prompt="Judgment should be same as the lowest result of judgment of all review items in the Criterion 2. Fill in the comments and resons in &quot;Basis and Remarks&quot;, if it is appropriate to give better judgment than the original  (Refer Evaluation Guide)." sqref="G7">
      <formula1>"A,C,W,D,-"</formula1>
    </dataValidation>
    <dataValidation type="list" imeMode="off" allowBlank="1" showInputMessage="1" showErrorMessage="1" error="A,C,W,D,-のいずれか。" promptTitle="One from A, C, D or W aplies." prompt="Judgment should be same as the lowest result of judgment of all review items in the Criterion 3. Fill in the comments and reasons in &quot;Basis and Remarks&quot;, if it is appropriate to give better judgment than the original  (Refer Evaluation Guide)." sqref="G28">
      <formula1>"A,C,W,D,-"</formula1>
    </dataValidation>
    <dataValidation type="list" imeMode="off" allowBlank="1" showInputMessage="1" showErrorMessage="1" error="A,C,W,D,-のいずれか。" promptTitle="One from A, C, W or D applies." prompt="Judgment should be same as the lowest result of judgment of all review items in the Criterion 4. Fill in the comments and reasons in &quot;Basis and Remarks&quot;, if it is appropriate to give better judgment than the original  (Refer Evaluation Guide)." sqref="G34">
      <formula1>"A,C,W,D,-"</formula1>
    </dataValidation>
    <dataValidation type="list" imeMode="off" allowBlank="1" showInputMessage="1" showErrorMessage="1" error="A, C, W, D, -のいずれか。" promptTitle="A, C, [C],  D or W applies." prompt="Choose [C] for the judgment with concern to be a Evaluation Item for the next evaluation if it is Interim Evaluation. Must fill in the cell with basis of its judgment. If Evaluation Item doesn't apply this time, leave it blank." sqref="G5:G6 G9:G10 G12:G14 G16:G19 G21:G24 G26:G27 G29:G33 G36:G38 G40">
      <formula1>"A,C,[C],W,D,-"</formula1>
    </dataValidation>
  </dataValidations>
  <printOptions horizontalCentered="1"/>
  <pageMargins left="0.78740157480314965" right="0.78740157480314965" top="0.78740157480314965" bottom="0.78740157480314965" header="0.51181102362204722" footer="0.31496062992125984"/>
  <pageSetup paperSize="9" scale="65" fitToHeight="50" orientation="portrait" r:id="rId1"/>
  <headerFooter alignWithMargins="0">
    <oddHeader>&amp;R&amp;8日本技術者教育認定基準（2012年度～）</oddHeader>
    <oddFooter>&amp;R&amp;8審査結果と指摘事項　&amp;P / &amp;N</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7"/>
  </sheetPr>
  <dimension ref="A1:H84"/>
  <sheetViews>
    <sheetView view="pageBreakPreview" topLeftCell="C1" zoomScaleNormal="100" zoomScaleSheetLayoutView="100" workbookViewId="0">
      <selection activeCell="C1" sqref="C1:E1"/>
    </sheetView>
  </sheetViews>
  <sheetFormatPr defaultColWidth="8.625" defaultRowHeight="15"/>
  <cols>
    <col min="1" max="1" width="4.25" style="310" customWidth="1"/>
    <col min="2" max="2" width="21.75" style="131" customWidth="1"/>
    <col min="3" max="3" width="21.625" style="131" customWidth="1"/>
    <col min="4" max="6" width="25.875" style="131" customWidth="1"/>
    <col min="7" max="16384" width="8.625" style="131"/>
  </cols>
  <sheetData>
    <row r="1" spans="1:6" ht="60" customHeight="1" thickBot="1">
      <c r="A1" s="259" t="s">
        <v>125</v>
      </c>
      <c r="B1" s="444" t="str">
        <f ca="1">IF(ISBLANK(INDIRECT("'Basic Point'!E2")),"Select types of Evaluation at the Basic Point worksheet",INDIRECT("'Basic Point'!E2"))</f>
        <v/>
      </c>
      <c r="C1" s="547" t="s">
        <v>761</v>
      </c>
      <c r="D1" s="548"/>
      <c r="E1" s="548"/>
      <c r="F1" s="260"/>
    </row>
    <row r="2" spans="1:6" ht="135" customHeight="1">
      <c r="A2" s="131"/>
      <c r="B2" s="549" t="s">
        <v>689</v>
      </c>
      <c r="C2" s="549"/>
      <c r="D2" s="549"/>
      <c r="E2" s="549"/>
      <c r="F2" s="549"/>
    </row>
    <row r="3" spans="1:6" ht="75" customHeight="1">
      <c r="A3" s="131"/>
      <c r="B3" s="584" t="str">
        <f ca="1">CONCATENATE("Program Title: ",C14)</f>
        <v>Program Title: Fill in the Name of the Prorgam at the Basic Point Worksheet</v>
      </c>
      <c r="C3" s="584"/>
      <c r="D3" s="584"/>
      <c r="E3" s="584"/>
      <c r="F3" s="584"/>
    </row>
    <row r="4" spans="1:6" ht="75" customHeight="1">
      <c r="A4" s="131"/>
      <c r="B4" s="584" t="str">
        <f ca="1">CONCATENATE("(",C15," )")</f>
        <v>(Fill in the name of Program Operating Organization at the Basic Point Worksheet )</v>
      </c>
      <c r="C4" s="584"/>
      <c r="D4" s="584"/>
      <c r="E4" s="584"/>
      <c r="F4" s="584"/>
    </row>
    <row r="5" spans="1:6" ht="75" customHeight="1">
      <c r="A5" s="131"/>
      <c r="B5" s="584" t="str">
        <f ca="1">C16</f>
        <v>Fill in the Field of Accreditation at the Basic Point Worksheet</v>
      </c>
      <c r="C5" s="584"/>
      <c r="D5" s="584"/>
      <c r="E5" s="584"/>
      <c r="F5" s="584"/>
    </row>
    <row r="6" spans="1:6" ht="75" customHeight="1">
      <c r="A6" s="131"/>
      <c r="B6" s="581" t="str">
        <f ca="1">C14</f>
        <v>Fill in the Name of the Prorgam at the Basic Point Worksheet</v>
      </c>
      <c r="C6" s="581"/>
      <c r="D6" s="581"/>
      <c r="E6" s="581"/>
      <c r="F6" s="581"/>
    </row>
    <row r="7" spans="1:6" ht="100.5" customHeight="1">
      <c r="A7" s="131"/>
      <c r="B7" s="648" t="str">
        <f ca="1">CONCATENATE(C16, " Evaluation Committee")</f>
        <v>Fill in the Field of Accreditation at the Basic Point Worksheet Evaluation Committee</v>
      </c>
      <c r="C7" s="648"/>
      <c r="D7" s="648"/>
      <c r="E7" s="648"/>
      <c r="F7" s="648"/>
    </row>
    <row r="8" spans="1:6" ht="75" customHeight="1">
      <c r="A8" s="131"/>
      <c r="B8" s="584" t="str">
        <f ca="1">C48</f>
        <v>Fill in the name of the person in charge of the preparation of the Report (Name of Chair of Evaluation Committee by Filed) at the Basic Point Worksheet</v>
      </c>
      <c r="C8" s="584"/>
      <c r="D8" s="584"/>
      <c r="E8" s="584"/>
      <c r="F8" s="584"/>
    </row>
    <row r="9" spans="1:6" ht="55.5" customHeight="1">
      <c r="A9" s="131"/>
      <c r="B9" s="585" t="str">
        <f ca="1">C49</f>
        <v>Fill in the Submission Date of Evaluation Report by Field at the Basic Point Worksheet</v>
      </c>
      <c r="C9" s="584"/>
      <c r="D9" s="584"/>
      <c r="E9" s="584"/>
      <c r="F9" s="584"/>
    </row>
    <row r="10" spans="1:6" ht="75" customHeight="1">
      <c r="A10" s="131"/>
      <c r="B10" s="325"/>
      <c r="C10" s="326"/>
      <c r="D10" s="416"/>
      <c r="E10" s="417"/>
      <c r="F10" s="326"/>
    </row>
    <row r="11" spans="1:6" ht="18" customHeight="1">
      <c r="A11" s="131"/>
      <c r="B11" s="325"/>
      <c r="C11" s="326"/>
      <c r="D11" s="327" t="s">
        <v>553</v>
      </c>
      <c r="E11" s="328" t="s">
        <v>534</v>
      </c>
      <c r="F11" s="327" t="s">
        <v>535</v>
      </c>
    </row>
    <row r="12" spans="1:6" ht="37.5" customHeight="1">
      <c r="A12" s="131"/>
      <c r="B12" s="325"/>
      <c r="C12" s="326"/>
      <c r="D12" s="329" t="str">
        <f>IF(OR(($C$70=""),($C$70="　")),"Fill in VI.",$C$70)</f>
        <v>Fill in VI.</v>
      </c>
      <c r="E12" s="330" t="str">
        <f>IF($C$70="認定不可","－",IF(OR(($E$70=""),($E$70="　")),"Fill in VI.",IF($E$70="その他",CONCATENATE("その他　",$F$70),$E$70)))</f>
        <v>Fill in VI.</v>
      </c>
      <c r="F12" s="330" t="str">
        <f>IF($C$70="認定不可","－",IF(OR(($E$71=""),($E$71="　")),"Fill in VI.",$E$71))</f>
        <v>Fill in VI.</v>
      </c>
    </row>
    <row r="13" spans="1:6" ht="21" thickBot="1">
      <c r="A13" s="309" t="s">
        <v>398</v>
      </c>
      <c r="B13" s="261" t="s">
        <v>690</v>
      </c>
    </row>
    <row r="14" spans="1:6">
      <c r="B14" s="241" t="s">
        <v>492</v>
      </c>
      <c r="C14" s="582" t="str">
        <f ca="1">'3. 2nd Evaluation Report'!C11</f>
        <v>Fill in the Name of the Prorgam at the Basic Point Worksheet</v>
      </c>
      <c r="D14" s="582"/>
      <c r="E14" s="582"/>
      <c r="F14" s="583"/>
    </row>
    <row r="15" spans="1:6" ht="45">
      <c r="B15" s="242" t="s">
        <v>494</v>
      </c>
      <c r="C15" s="558" t="str">
        <f ca="1">'3. 2nd Evaluation Report'!C12</f>
        <v>Fill in the name of Program Operating Organization at the Basic Point Worksheet</v>
      </c>
      <c r="D15" s="558"/>
      <c r="E15" s="558"/>
      <c r="F15" s="559"/>
    </row>
    <row r="16" spans="1:6">
      <c r="B16" s="242" t="s">
        <v>550</v>
      </c>
      <c r="C16" s="558" t="str">
        <f ca="1">'3. 2nd Evaluation Report'!C13</f>
        <v>Fill in the Field of Accreditation at the Basic Point Worksheet</v>
      </c>
      <c r="D16" s="558"/>
      <c r="E16" s="558"/>
      <c r="F16" s="559"/>
    </row>
    <row r="17" spans="2:6" ht="45" hidden="1">
      <c r="B17" s="242" t="s">
        <v>516</v>
      </c>
      <c r="C17" s="558" t="e">
        <f>'3. 2nd Evaluation Report'!C14</f>
        <v>#REF!</v>
      </c>
      <c r="D17" s="558"/>
      <c r="E17" s="558"/>
      <c r="F17" s="559"/>
    </row>
    <row r="18" spans="2:6" ht="45.75" thickBot="1">
      <c r="B18" s="243" t="s">
        <v>684</v>
      </c>
      <c r="C18" s="560" t="str">
        <f ca="1">'3. 2nd Evaluation Report'!C15</f>
        <v>Fill in the name of Evaluation Team Dispatching Organization at the Basic Points Worksheet</v>
      </c>
      <c r="D18" s="560"/>
      <c r="E18" s="560"/>
      <c r="F18" s="561"/>
    </row>
    <row r="19" spans="2:6" ht="9.75" customHeight="1"/>
    <row r="20" spans="2:6" ht="15.75" thickBot="1">
      <c r="B20" s="131" t="s">
        <v>691</v>
      </c>
    </row>
    <row r="21" spans="2:6" ht="15.75" thickBot="1">
      <c r="B21" s="152"/>
      <c r="C21" s="244" t="s">
        <v>490</v>
      </c>
      <c r="D21" s="244" t="s">
        <v>491</v>
      </c>
      <c r="E21" s="244" t="s">
        <v>488</v>
      </c>
      <c r="F21" s="245" t="s">
        <v>542</v>
      </c>
    </row>
    <row r="22" spans="2:6" ht="40.5" customHeight="1">
      <c r="B22" s="394" t="str">
        <f ca="1">IF(ISBLANK(INDIRECT("'Basic Point'!A15")),"",INDIRECT("'Basic Point'!A15"))</f>
        <v>　</v>
      </c>
      <c r="C22" s="445" t="str">
        <f ca="1">IF(ISBLANK(INDIRECT("'Basic Point'!B15")),"Fill in the name of the Chair at the Basic Point Worksheet",INDIRECT("'Basic Point'!B15"))</f>
        <v>Fill in the name of the Chair at the Basic Point Worksheet</v>
      </c>
      <c r="D22" s="445" t="str">
        <f ca="1">IF(ISBLANK(INDIRECT("'Basic Point'!C15")),"Fill in the affiliation of the Chair at the Basic Point Worksheet",INDIRECT("'Basic Point'!C15"))</f>
        <v>Fill in the affiliation of the Chair at the Basic Point Worksheet</v>
      </c>
      <c r="E22" s="445" t="str">
        <f ca="1">IF(ISBLANK(INDIRECT("'Basic Point'!D15")),"Fill in the position of the chair at the Basic Point Worksheet",INDIRECT("'Basic Point'!D15"))</f>
        <v>Fill in the position of the chair at the Basic Point Worksheet</v>
      </c>
      <c r="F22" s="446" t="str">
        <f ca="1">IF(ISBLANK(INDIRECT("'Basic Point'!E15")),"Fill in the Field of Specialization of the Chair at the Basic Point Worksheet",INDIRECT("'Basic Point'!E15"))</f>
        <v>Fill in the Field of Specialization of the Chair at the Basic Point Worksheet</v>
      </c>
    </row>
    <row r="23" spans="2:6">
      <c r="B23" s="263" t="str">
        <f ca="1">IF(ISBLANK(INDIRECT("'Basic Point'!A16")),"",INDIRECT("'Basic Point'!A16"))</f>
        <v/>
      </c>
      <c r="C23" s="447" t="str">
        <f ca="1">IF(ISBLANK(INDIRECT("'Basic Point'!B16")),"",INDIRECT("'Basic Point'!B16"))</f>
        <v/>
      </c>
      <c r="D23" s="447" t="str">
        <f ca="1">IF(ISBLANK(INDIRECT("'Basic Point'!C16")),"",INDIRECT("'Basic Point'!C16"))</f>
        <v/>
      </c>
      <c r="E23" s="447" t="str">
        <f ca="1">IF(ISBLANK(INDIRECT("'Basic Point'!D16")),"",INDIRECT("'Basic Point'!D16"))</f>
        <v/>
      </c>
      <c r="F23" s="448" t="str">
        <f ca="1">IF(ISBLANK(INDIRECT("'Basic Point'!E16")),"",INDIRECT("'Basic Point'!E16"))</f>
        <v/>
      </c>
    </row>
    <row r="24" spans="2:6">
      <c r="B24" s="263" t="str">
        <f ca="1">IF(ISBLANK(INDIRECT("'Basic Point'!A17")),"",INDIRECT("'Basic Point'!A17"))</f>
        <v/>
      </c>
      <c r="C24" s="447" t="str">
        <f ca="1">IF(ISBLANK(INDIRECT("'Basic Point'!B17")),"",INDIRECT("'Basic Point'!B17"))</f>
        <v/>
      </c>
      <c r="D24" s="447" t="str">
        <f ca="1">IF(ISBLANK(INDIRECT("'Basic Point'!C17")),"",INDIRECT("'Basic Point'!C17"))</f>
        <v/>
      </c>
      <c r="E24" s="447" t="str">
        <f ca="1">IF(ISBLANK(INDIRECT("'Basic Point'!D17")),"",INDIRECT("'Basic Point'!D17"))</f>
        <v/>
      </c>
      <c r="F24" s="448" t="str">
        <f ca="1">IF(ISBLANK(INDIRECT("'Basic Point'!E17")),"",INDIRECT("'Basic Point'!E17"))</f>
        <v/>
      </c>
    </row>
    <row r="25" spans="2:6">
      <c r="B25" s="263" t="str">
        <f ca="1">IF(ISBLANK(INDIRECT("'Basic Point'!A18")),"",INDIRECT("'Basic Point'!A18"))</f>
        <v/>
      </c>
      <c r="C25" s="447" t="str">
        <f ca="1">IF(ISBLANK(INDIRECT("'Basic Point'!B18")),"",INDIRECT("'Basic Point'!B18"))</f>
        <v/>
      </c>
      <c r="D25" s="447" t="str">
        <f ca="1">IF(ISBLANK(INDIRECT("'Basic Point'!C18")),"",INDIRECT("'Basic Point'!C18"))</f>
        <v/>
      </c>
      <c r="E25" s="447" t="str">
        <f ca="1">IF(ISBLANK(INDIRECT("'Basic Point'!D18")),"",INDIRECT("'Basic Point'!D18"))</f>
        <v/>
      </c>
      <c r="F25" s="448" t="str">
        <f ca="1">IF(ISBLANK(INDIRECT("'Basic Point'!E18")),"",INDIRECT("'Basic Point'!E18"))</f>
        <v/>
      </c>
    </row>
    <row r="26" spans="2:6">
      <c r="B26" s="263" t="str">
        <f ca="1">IF(ISBLANK(INDIRECT("'Basic Point'!A19")),"",INDIRECT("'Basic Point'!A19"))</f>
        <v/>
      </c>
      <c r="C26" s="447" t="str">
        <f ca="1">IF(ISBLANK(INDIRECT("'Basic Point'!B19")),"",INDIRECT("'Basic Point'!B19"))</f>
        <v/>
      </c>
      <c r="D26" s="447" t="str">
        <f ca="1">IF(ISBLANK(INDIRECT("'Basic Point'!C19")),"",INDIRECT("'Basic Point'!C19"))</f>
        <v/>
      </c>
      <c r="E26" s="447" t="str">
        <f ca="1">IF(ISBLANK(INDIRECT("'Basic Point'!D19")),"",INDIRECT("'Basic Point'!D19"))</f>
        <v/>
      </c>
      <c r="F26" s="448" t="str">
        <f ca="1">IF(ISBLANK(INDIRECT("'Basic Point'!E19")),"",INDIRECT("'Basic Point'!E19"))</f>
        <v/>
      </c>
    </row>
    <row r="27" spans="2:6">
      <c r="B27" s="263" t="str">
        <f ca="1">IF(ISBLANK(INDIRECT("'Basic Point'!A20")),"",INDIRECT("'Basic Point'!A20"))</f>
        <v>　</v>
      </c>
      <c r="C27" s="447" t="str">
        <f ca="1">IF(ISBLANK(INDIRECT("'Basic Point'!B20")),"",INDIRECT("'Basic Point'!B20"))</f>
        <v/>
      </c>
      <c r="D27" s="447" t="str">
        <f ca="1">IF(ISBLANK(INDIRECT("'Basic Point'!C20")),"",INDIRECT("'Basic Point'!C20"))</f>
        <v/>
      </c>
      <c r="E27" s="447" t="str">
        <f ca="1">IF(ISBLANK(INDIRECT("'Basic Point'!D20")),"",INDIRECT("'Basic Point'!D20"))</f>
        <v/>
      </c>
      <c r="F27" s="448" t="str">
        <f ca="1">IF(ISBLANK(INDIRECT("'Basic Point'!E20")),"",INDIRECT("'Basic Point'!E20"))</f>
        <v/>
      </c>
    </row>
    <row r="28" spans="2:6">
      <c r="B28" s="263" t="str">
        <f ca="1">IF(ISBLANK(INDIRECT("'Basic Point'!A21")),"",INDIRECT("'Basic Point'!A21"))</f>
        <v/>
      </c>
      <c r="C28" s="447" t="str">
        <f ca="1">IF(ISBLANK(INDIRECT("'Basic Point'!B21")),"",INDIRECT("'Basic Point'!B21"))</f>
        <v/>
      </c>
      <c r="D28" s="447" t="str">
        <f ca="1">IF(ISBLANK(INDIRECT("'Basic Point'!C21")),"",INDIRECT("'Basic Point'!C21"))</f>
        <v/>
      </c>
      <c r="E28" s="447" t="str">
        <f ca="1">IF(ISBLANK(INDIRECT("'Basic Point'!D21")),"",INDIRECT("'Basic Point'!D21"))</f>
        <v/>
      </c>
      <c r="F28" s="448" t="str">
        <f ca="1">IF(ISBLANK(INDIRECT("'Basic Point'!E21")),"",INDIRECT("'Basic Point'!E21"))</f>
        <v/>
      </c>
    </row>
    <row r="29" spans="2:6">
      <c r="B29" s="263" t="str">
        <f ca="1">IF(ISBLANK(INDIRECT("'Basic Point'!A22")),"",INDIRECT("'Basic Point'!A22"))</f>
        <v/>
      </c>
      <c r="C29" s="447" t="str">
        <f ca="1">IF(ISBLANK(INDIRECT("'Basic Point'!B22")),"",INDIRECT("'Basic Point'!B22"))</f>
        <v/>
      </c>
      <c r="D29" s="447" t="str">
        <f ca="1">IF(ISBLANK(INDIRECT("'Basic Point'!C22")),"",INDIRECT("'Basic Point'!C22"))</f>
        <v/>
      </c>
      <c r="E29" s="447" t="str">
        <f ca="1">IF(ISBLANK(INDIRECT("'Basic Point'!D22")),"",INDIRECT("'Basic Point'!D22"))</f>
        <v/>
      </c>
      <c r="F29" s="448" t="str">
        <f ca="1">IF(ISBLANK(INDIRECT("'Basic Point'!E22")),"",INDIRECT("'Basic Point'!E22"))</f>
        <v/>
      </c>
    </row>
    <row r="30" spans="2:6">
      <c r="B30" s="263" t="str">
        <f ca="1">IF(ISBLANK(INDIRECT("'Basic Point'!A23")),"",INDIRECT("'Basic Point'!A23"))</f>
        <v/>
      </c>
      <c r="C30" s="447" t="str">
        <f ca="1">IF(ISBLANK(INDIRECT("'Basic Point'!B23")),"",INDIRECT("'Basic Point'!B23"))</f>
        <v/>
      </c>
      <c r="D30" s="447" t="str">
        <f ca="1">IF(ISBLANK(INDIRECT("'Basic Point'!C23")),"",INDIRECT("'Basic Point'!C23"))</f>
        <v/>
      </c>
      <c r="E30" s="447" t="str">
        <f ca="1">IF(ISBLANK(INDIRECT("'Basic Point'!D23")),"",INDIRECT("'Basic Point'!D23"))</f>
        <v/>
      </c>
      <c r="F30" s="448" t="str">
        <f ca="1">IF(ISBLANK(INDIRECT("'Basic Point'!E23")),"",INDIRECT("'Basic Point'!E23"))</f>
        <v/>
      </c>
    </row>
    <row r="31" spans="2:6">
      <c r="B31" s="263" t="str">
        <f ca="1">IF(ISBLANK(INDIRECT("'Basic Point'!A24")),"",INDIRECT("'Basic Point'!A24"))</f>
        <v/>
      </c>
      <c r="C31" s="447" t="str">
        <f ca="1">IF(ISBLANK(INDIRECT("'Basic Point'!B24")),"",INDIRECT("'Basic Point'!B24"))</f>
        <v/>
      </c>
      <c r="D31" s="447" t="str">
        <f ca="1">IF(ISBLANK(INDIRECT("'Basic Point'!C24")),"",INDIRECT("'Basic Point'!C24"))</f>
        <v/>
      </c>
      <c r="E31" s="447" t="str">
        <f ca="1">IF(ISBLANK(INDIRECT("'Basic Point'!D24")),"",INDIRECT("'Basic Point'!D24"))</f>
        <v/>
      </c>
      <c r="F31" s="448" t="str">
        <f ca="1">IF(ISBLANK(INDIRECT("'Basic Point'!E24")),"",INDIRECT("'Basic Point'!E24"))</f>
        <v/>
      </c>
    </row>
    <row r="32" spans="2:6" ht="15.75" thickBot="1">
      <c r="B32" s="264" t="str">
        <f ca="1">IF(ISBLANK(INDIRECT("'Basic Point'!A25")),"",INDIRECT("'Basic Point'!A25"))</f>
        <v/>
      </c>
      <c r="C32" s="449" t="str">
        <f ca="1">IF(ISBLANK(INDIRECT("'Basic Point'!B25")),"",INDIRECT("'Basic Point'!B25"))</f>
        <v/>
      </c>
      <c r="D32" s="449" t="str">
        <f ca="1">IF(ISBLANK(INDIRECT("'Basic Point'!C25")),"",INDIRECT("'Basic Point'!C25"))</f>
        <v/>
      </c>
      <c r="E32" s="449" t="str">
        <f ca="1">IF(ISBLANK(INDIRECT("'Basic Point'!D25")),"",INDIRECT("'Basic Point'!D25"))</f>
        <v/>
      </c>
      <c r="F32" s="450" t="str">
        <f ca="1">IF(ISBLANK(INDIRECT("'Basic Point'!E25")),"",INDIRECT("'Basic Point'!E25"))</f>
        <v/>
      </c>
    </row>
    <row r="33" spans="2:5" ht="6" customHeight="1"/>
    <row r="34" spans="2:5" ht="15.75" thickBot="1">
      <c r="B34" s="131" t="s">
        <v>512</v>
      </c>
    </row>
    <row r="35" spans="2:5">
      <c r="B35" s="246" t="s">
        <v>551</v>
      </c>
      <c r="C35" s="247" t="s">
        <v>489</v>
      </c>
      <c r="D35" s="247" t="s">
        <v>549</v>
      </c>
      <c r="E35" s="248" t="s">
        <v>488</v>
      </c>
    </row>
    <row r="36" spans="2:5" ht="30">
      <c r="B36" s="457" t="str">
        <f ca="1">INDIRECT("'Basic Point'!A29")</f>
        <v>Person in charge of JABEE Matter</v>
      </c>
      <c r="C36" s="265" t="str">
        <f ca="1">IF(ISBLANK(INDIRECT("'Basic Point'!B29")),"Fill in the Basic Point Worksheet",INDIRECT("'Basic Point'!B29"))</f>
        <v>Fill in the Basic Point Worksheet</v>
      </c>
      <c r="D36" s="265" t="str">
        <f ca="1">IF(ISBLANK(INDIRECT("'Basic Point'!C29")),"Fill in the Basic Point Worksheet",INDIRECT("'Basic Point'!C29"))</f>
        <v>Fill in the Basic Point Worksheet</v>
      </c>
      <c r="E36" s="266" t="str">
        <f ca="1">IF(ISBLANK(INDIRECT("'Basic Point'!D29")),"Fill in the Basic Point Worksheet",INDIRECT("'Basic Point'!D29"))</f>
        <v>Fill in the Basic Point Worksheet</v>
      </c>
    </row>
    <row r="37" spans="2:5" ht="30.75" thickBot="1">
      <c r="B37" s="458" t="str">
        <f ca="1">INDIRECT("'Basic Point'!A30")</f>
        <v>Person in charge of the Program</v>
      </c>
      <c r="C37" s="267" t="str">
        <f ca="1">IF(ISBLANK(INDIRECT("'Basic Point'!B30")),"Fill in the Basic Point Worksheet",INDIRECT("'Basic Point'!B30"))</f>
        <v>Fill in the Basic Point Worksheet</v>
      </c>
      <c r="D37" s="267" t="str">
        <f ca="1">IF(ISBLANK(INDIRECT("'Basic Point'!C30")),"Fill in the Basic Point Worksheet",INDIRECT("'Basic Point'!C30"))</f>
        <v>Fill in the Basic Point Worksheet</v>
      </c>
      <c r="E37" s="268" t="str">
        <f ca="1">IF(ISBLANK(INDIRECT("'Basic Point'!D30")),"Fill in the Basic Point Worksheet",INDIRECT("'Basic Point'!D30"))</f>
        <v>Fill in the Basic Point Worksheet</v>
      </c>
    </row>
    <row r="38" spans="2:5" ht="6" customHeight="1"/>
    <row r="39" spans="2:5" ht="15.75" thickBot="1">
      <c r="B39" s="131" t="s">
        <v>692</v>
      </c>
    </row>
    <row r="40" spans="2:5" ht="85.5">
      <c r="B40" s="319" t="s">
        <v>524</v>
      </c>
      <c r="C40" s="428" t="str">
        <f ca="1">'3. 2nd Evaluation Report'!C37</f>
        <v>Fill in the name of the person in charge of preparation of 1st Evaluation Report (Chair) at the Basic Point Worksheet</v>
      </c>
      <c r="D40" s="418"/>
      <c r="E40" s="320"/>
    </row>
    <row r="41" spans="2:5" ht="57.75" thickBot="1">
      <c r="B41" s="264" t="s">
        <v>443</v>
      </c>
      <c r="C41" s="474" t="str">
        <f ca="1">'3. 2nd Evaluation Report'!C38</f>
        <v>Fill in the Submission Date of 1st Evaluation Report at the Basic Point Worksheet</v>
      </c>
      <c r="D41" s="419"/>
      <c r="E41" s="320"/>
    </row>
    <row r="42" spans="2:5" ht="15.95" customHeight="1">
      <c r="B42" s="316"/>
      <c r="C42" s="317"/>
    </row>
    <row r="43" spans="2:5" ht="15.75" thickBot="1">
      <c r="B43" s="318" t="s">
        <v>693</v>
      </c>
    </row>
    <row r="44" spans="2:5" ht="85.5">
      <c r="B44" s="319" t="s">
        <v>524</v>
      </c>
      <c r="C44" s="428" t="str">
        <f ca="1">'3. 2nd Evaluation Report'!C41</f>
        <v>Fill in the name of the person in charge of the preparation of 2nd Evaluation Report (Chair) at the Basic Point Worksheet</v>
      </c>
      <c r="D44" s="418"/>
    </row>
    <row r="45" spans="2:5" ht="57.75" thickBot="1">
      <c r="B45" s="264" t="s">
        <v>443</v>
      </c>
      <c r="C45" s="474" t="str">
        <f ca="1">'3. 2nd Evaluation Report'!C42</f>
        <v>Fill in the Submission Date of 2nd Evaluation Report at the Basic Point Worksheet</v>
      </c>
      <c r="D45" s="419"/>
    </row>
    <row r="46" spans="2:5" ht="15.95" customHeight="1"/>
    <row r="47" spans="2:5" ht="15.75" thickBot="1">
      <c r="B47" s="381" t="s">
        <v>745</v>
      </c>
    </row>
    <row r="48" spans="2:5" ht="99.75">
      <c r="B48" s="319" t="s">
        <v>526</v>
      </c>
      <c r="C48" s="428" t="str">
        <f ca="1">IF(ISBLANK(INDIRECT("'Basic Point'!C48")),"Fill in the name of the person in charge of the preparation of the Report (Name of Chair of Evaluation Committee by Filed) at the Basic Point Worksheet",INDIRECT("'Basic Point'!C48"))</f>
        <v>Fill in the name of the person in charge of the preparation of the Report (Name of Chair of Evaluation Committee by Filed) at the Basic Point Worksheet</v>
      </c>
      <c r="D48" s="418"/>
    </row>
    <row r="49" spans="1:8" ht="57.75" thickBot="1">
      <c r="B49" s="264" t="s">
        <v>528</v>
      </c>
      <c r="C49" s="474" t="str">
        <f ca="1">IF(ISBLANK(INDIRECT("'Basic Point'!B48")),"Fill in the Submission Date of Evaluation Report by Field at the Basic Point Worksheet",INDIRECT("'Basic Point'!B48"))</f>
        <v>Fill in the Submission Date of Evaluation Report by Field at the Basic Point Worksheet</v>
      </c>
      <c r="D49" s="419"/>
    </row>
    <row r="51" spans="1:8" ht="30">
      <c r="A51" s="321"/>
      <c r="B51" s="443" t="str">
        <f>'Behavioral Record'!A1</f>
        <v>Evaluation Team Behavioral Record</v>
      </c>
      <c r="C51" s="321" t="s">
        <v>538</v>
      </c>
    </row>
    <row r="53" spans="1:8" ht="20.25">
      <c r="B53" s="261" t="s">
        <v>694</v>
      </c>
    </row>
    <row r="54" spans="1:8" ht="15.75" thickBot="1">
      <c r="B54" s="131" t="s">
        <v>552</v>
      </c>
    </row>
    <row r="55" spans="1:8" ht="90" customHeight="1" thickBot="1">
      <c r="B55" s="649" t="str">
        <f>IF('3. 2nd Evaluation Report'!B49="","",'3. 2nd Evaluation Report'!B49)</f>
        <v/>
      </c>
      <c r="C55" s="599"/>
      <c r="D55" s="599"/>
      <c r="E55" s="599"/>
      <c r="F55" s="600"/>
    </row>
    <row r="56" spans="1:8" ht="6" customHeight="1"/>
    <row r="57" spans="1:8" ht="25.5" customHeight="1" thickBot="1">
      <c r="B57" s="261" t="s">
        <v>695</v>
      </c>
    </row>
    <row r="58" spans="1:8" ht="83.25" customHeight="1" thickBot="1">
      <c r="A58" s="271" t="s">
        <v>396</v>
      </c>
      <c r="B58" s="598" t="str">
        <f>IF('3. 2nd Evaluation Report'!B52="","",'3. 2nd Evaluation Report'!B52)</f>
        <v>Strength of the Program</v>
      </c>
      <c r="C58" s="599"/>
      <c r="D58" s="599"/>
      <c r="E58" s="599"/>
      <c r="F58" s="600"/>
    </row>
    <row r="59" spans="1:8" ht="82.5" customHeight="1">
      <c r="A59" s="271"/>
      <c r="B59" s="617" t="str">
        <f>IF('3. 2nd Evaluation Report'!B53="","",'3. 2nd Evaluation Report'!B53)</f>
        <v>Major Problem of the Program</v>
      </c>
      <c r="C59" s="618"/>
      <c r="D59" s="618"/>
      <c r="E59" s="618"/>
      <c r="F59" s="619"/>
    </row>
    <row r="60" spans="1:8" ht="6.75" customHeight="1" thickBot="1">
      <c r="A60" s="271"/>
      <c r="B60" s="620" t="str">
        <f>IF('3. 2nd Evaluation Report'!B54="","",'3. 2nd Evaluation Report'!B54)</f>
        <v/>
      </c>
      <c r="C60" s="604"/>
      <c r="D60" s="604"/>
      <c r="E60" s="604"/>
      <c r="F60" s="605"/>
    </row>
    <row r="61" spans="1:8" ht="15.75">
      <c r="A61" s="271"/>
      <c r="B61" s="420"/>
      <c r="C61" s="397"/>
      <c r="D61" s="395"/>
      <c r="E61" s="395"/>
      <c r="F61" s="351"/>
    </row>
    <row r="62" spans="1:8" ht="57.75" customHeight="1">
      <c r="A62" s="271"/>
      <c r="B62" s="580" t="str">
        <f ca="1">IF(OR((INDIRECT("'Basic Point'!B2")=""),(INDIRECT("'Basic Point'!B2")="　")),"Select types of Evaluation in the Basic Point Worksheet in order to display whether information on item V is necessary!!!",IF(INDIRECT("'Basic Point'!B2")="","",IF(INDIRECT("'Basic Point'!B2")="New (Accreditation begins from previous year of Evaluation)","Requres information of item V due to New Evaluation (Accreditation begins from previous year of Evaluation)","No need of information on item V.  Is not the case of New Evaluation (Accreditation begins from previous year of Evaluation)")))</f>
        <v>Select types of Evaluation in the Basic Point Worksheet in order to display whether information on item V is necessary!!!</v>
      </c>
      <c r="C62" s="580"/>
      <c r="D62" s="580"/>
      <c r="E62" s="580"/>
      <c r="F62" s="580"/>
    </row>
    <row r="63" spans="1:8" ht="60.75" customHeight="1" thickBot="1">
      <c r="A63" s="271"/>
      <c r="B63" s="621" t="s">
        <v>696</v>
      </c>
      <c r="C63" s="621"/>
      <c r="D63" s="621"/>
      <c r="E63" s="621"/>
      <c r="F63" s="621"/>
      <c r="H63" s="273"/>
    </row>
    <row r="64" spans="1:8" ht="30">
      <c r="A64" s="271"/>
      <c r="B64" s="577" t="s">
        <v>677</v>
      </c>
      <c r="C64" s="630"/>
      <c r="D64" s="630"/>
      <c r="E64" s="631"/>
      <c r="F64" s="331" t="str">
        <f>'3. 2nd Evaluation Report'!F58</f>
        <v xml:space="preserve">(Confirmation Result by the Evaluation Team) </v>
      </c>
    </row>
    <row r="65" spans="1:6" ht="69" customHeight="1">
      <c r="A65" s="271"/>
      <c r="B65" s="632" t="s">
        <v>697</v>
      </c>
      <c r="C65" s="563"/>
      <c r="D65" s="564"/>
      <c r="E65" s="274" t="s">
        <v>676</v>
      </c>
      <c r="F65" s="332" t="str">
        <f>'3. 2nd Evaluation Report'!F59</f>
        <v xml:space="preserve">(Confirmation Result by the Evaluation Team) </v>
      </c>
    </row>
    <row r="66" spans="1:6" ht="120">
      <c r="A66" s="271"/>
      <c r="B66" s="633"/>
      <c r="C66" s="634"/>
      <c r="D66" s="635"/>
      <c r="E66" s="333" t="s">
        <v>675</v>
      </c>
      <c r="F66" s="334" t="str">
        <f>'3. 2nd Evaluation Report'!F60</f>
        <v xml:space="preserve">(Confirmation Result by the Evaluation Team) </v>
      </c>
    </row>
    <row r="67" spans="1:6" ht="69" customHeight="1">
      <c r="A67" s="271"/>
      <c r="B67" s="622" t="str">
        <f>'3. 2nd Evaluation Report'!B61</f>
        <v>Comment of the Evaluation Team if there is "X "for the "Confirmation result of equivalency of graduates one year prior to the Evaluation"</v>
      </c>
      <c r="C67" s="623"/>
      <c r="D67" s="623"/>
      <c r="E67" s="623"/>
      <c r="F67" s="624"/>
    </row>
    <row r="68" spans="1:6" ht="69" customHeight="1" thickBot="1">
      <c r="A68" s="271"/>
      <c r="B68" s="574" t="s">
        <v>698</v>
      </c>
      <c r="C68" s="575"/>
      <c r="D68" s="575"/>
      <c r="E68" s="575"/>
      <c r="F68" s="576"/>
    </row>
    <row r="69" spans="1:6" ht="42" customHeight="1" thickBot="1">
      <c r="A69" s="131"/>
      <c r="B69" s="398"/>
      <c r="C69" s="338"/>
      <c r="D69" s="277"/>
      <c r="E69" s="277"/>
      <c r="F69" s="277"/>
    </row>
    <row r="70" spans="1:6" ht="38.25" customHeight="1" thickBot="1">
      <c r="B70" s="426" t="s">
        <v>591</v>
      </c>
      <c r="C70" s="335" t="s">
        <v>533</v>
      </c>
      <c r="D70" s="336" t="str">
        <f>IF('3. 2nd Evaluation Report'!D63="","",'3. 2nd Evaluation Report'!D63)</f>
        <v>Term of Validity of Accreditation if accredited:</v>
      </c>
      <c r="E70" s="421"/>
      <c r="F70" s="340" t="s">
        <v>744</v>
      </c>
    </row>
    <row r="71" spans="1:6" ht="30" customHeight="1" thickBot="1">
      <c r="D71" s="313" t="str">
        <f>IF('3. 2nd Evaluation Report'!D64="","",'3. 2nd Evaluation Report'!D64)</f>
        <v>Year starts accreditation if accredited:</v>
      </c>
      <c r="E71" s="422" t="s">
        <v>533</v>
      </c>
      <c r="F71" s="277"/>
    </row>
    <row r="72" spans="1:6" ht="6" customHeight="1"/>
    <row r="73" spans="1:6" ht="21" thickBot="1">
      <c r="B73" s="337" t="s">
        <v>699</v>
      </c>
      <c r="C73" s="338"/>
      <c r="D73" s="277"/>
      <c r="E73" s="277"/>
      <c r="F73" s="277"/>
    </row>
    <row r="74" spans="1:6">
      <c r="B74" s="639" t="s">
        <v>700</v>
      </c>
      <c r="C74" s="640"/>
      <c r="D74" s="640"/>
      <c r="E74" s="640"/>
      <c r="F74" s="641"/>
    </row>
    <row r="75" spans="1:6">
      <c r="B75" s="339" t="s">
        <v>522</v>
      </c>
      <c r="C75" s="642" t="s">
        <v>540</v>
      </c>
      <c r="D75" s="643"/>
      <c r="E75" s="643"/>
      <c r="F75" s="644"/>
    </row>
    <row r="76" spans="1:6" ht="145.5" customHeight="1">
      <c r="B76" s="423"/>
      <c r="C76" s="645"/>
      <c r="D76" s="646"/>
      <c r="E76" s="646"/>
      <c r="F76" s="647"/>
    </row>
    <row r="77" spans="1:6" ht="13.5" customHeight="1">
      <c r="B77" s="423"/>
      <c r="C77" s="610"/>
      <c r="D77" s="572"/>
      <c r="E77" s="572"/>
      <c r="F77" s="573"/>
    </row>
    <row r="78" spans="1:6" ht="13.5" customHeight="1" thickBot="1">
      <c r="B78" s="424"/>
      <c r="C78" s="625"/>
      <c r="D78" s="626"/>
      <c r="E78" s="626"/>
      <c r="F78" s="627"/>
    </row>
    <row r="79" spans="1:6" ht="4.5" customHeight="1">
      <c r="B79" s="349"/>
      <c r="C79" s="628"/>
      <c r="D79" s="629"/>
      <c r="E79" s="629"/>
      <c r="F79" s="629"/>
    </row>
    <row r="80" spans="1:6">
      <c r="B80" s="349"/>
      <c r="C80" s="314"/>
      <c r="D80" s="321"/>
      <c r="E80" s="321"/>
      <c r="F80" s="321"/>
    </row>
    <row r="81" spans="2:6" ht="21" thickBot="1">
      <c r="B81" s="261" t="s">
        <v>529</v>
      </c>
    </row>
    <row r="82" spans="2:6" ht="110.25" customHeight="1">
      <c r="B82" s="636"/>
      <c r="C82" s="637"/>
      <c r="D82" s="637"/>
      <c r="E82" s="637"/>
      <c r="F82" s="638"/>
    </row>
    <row r="83" spans="2:6" ht="4.5" customHeight="1">
      <c r="B83" s="611"/>
      <c r="C83" s="612"/>
      <c r="D83" s="612"/>
      <c r="E83" s="612"/>
      <c r="F83" s="613"/>
    </row>
    <row r="84" spans="2:6" ht="4.5" customHeight="1" thickBot="1">
      <c r="B84" s="614"/>
      <c r="C84" s="615"/>
      <c r="D84" s="615"/>
      <c r="E84" s="615"/>
      <c r="F84" s="616"/>
    </row>
  </sheetData>
  <sheetProtection formatCells="0" formatRows="0"/>
  <mergeCells count="33">
    <mergeCell ref="C1:E1"/>
    <mergeCell ref="C18:F18"/>
    <mergeCell ref="C16:F16"/>
    <mergeCell ref="C15:F15"/>
    <mergeCell ref="C14:F14"/>
    <mergeCell ref="C17:F17"/>
    <mergeCell ref="C76:F76"/>
    <mergeCell ref="B62:F62"/>
    <mergeCell ref="B2:F2"/>
    <mergeCell ref="B3:F3"/>
    <mergeCell ref="B4:F4"/>
    <mergeCell ref="B7:F7"/>
    <mergeCell ref="B5:F5"/>
    <mergeCell ref="B6:F6"/>
    <mergeCell ref="B8:F8"/>
    <mergeCell ref="B9:F9"/>
    <mergeCell ref="B55:F55"/>
    <mergeCell ref="C77:F77"/>
    <mergeCell ref="B83:F83"/>
    <mergeCell ref="B84:F84"/>
    <mergeCell ref="B58:F58"/>
    <mergeCell ref="B59:F59"/>
    <mergeCell ref="B60:F60"/>
    <mergeCell ref="B63:F63"/>
    <mergeCell ref="B67:F67"/>
    <mergeCell ref="B68:F68"/>
    <mergeCell ref="C78:F78"/>
    <mergeCell ref="C79:F79"/>
    <mergeCell ref="B64:E64"/>
    <mergeCell ref="B65:D66"/>
    <mergeCell ref="B82:F82"/>
    <mergeCell ref="B74:F74"/>
    <mergeCell ref="C75:F75"/>
  </mergeCells>
  <phoneticPr fontId="2"/>
  <conditionalFormatting sqref="B64:F68">
    <cfRule type="expression" dxfId="99" priority="1" stopIfTrue="1">
      <formula>AND(INDIRECT("'Basic Point'!B2")&lt;&gt;"",INDIRECT("'Basic Point'!B2")&lt;&gt;"New (Accreditation begins from previous year of Examination)")</formula>
    </cfRule>
  </conditionalFormatting>
  <dataValidations count="3">
    <dataValidation type="list" allowBlank="1" showInputMessage="1" showErrorMessage="1" error="認定の可否案を選択してください" prompt="Select &quot;Accredited&quot; or &quot;Not Accredited&quot; for proposal._x000a_Select and fill in term of validity of accreditation on the right cell, if &quot;Accredited&quot; is selected on this cell." sqref="C70">
      <formula1>"　,Accredited,Not Accredited"</formula1>
    </dataValidation>
    <dataValidation type="list" allowBlank="1" showInputMessage="1" showErrorMessage="1" prompt="Select term of validity of accreditation if accredited._x000a_Select &quot;Other&quot; except 6 or 3 years which apply cases of Continuous, Interim (document or on-site) Evaluation and fill in specific descreption on the right cell." sqref="E70">
      <formula1>",  ,6 years (Next: Continued Evaluation), 3 years (Next: Continued Evaluation), 3 years (Next: Interim ""Document"" Evaluation), 3 years (Next: Interim ""On-site"" Evaluation), Other"</formula1>
    </dataValidation>
    <dataValidation type="list" allowBlank="1" showInputMessage="1" showErrorMessage="1" error="認定可の場合の開始年案を選択してください。" prompt="Select academic year starts accreditetion, if accredited. The year of start of accreditation prior to the year of evaluation is allowed only if: mentioned in application and Evaluation Team determines as reasonable based on the result of Evaluation" sqref="E71">
      <formula1>"　,Academic year prior to the Evaluation, Academic year same as year of Evaluation"</formula1>
    </dataValidation>
  </dataValidations>
  <printOptions horizontalCentered="1"/>
  <pageMargins left="0.78740157480314965" right="0.78740157480314965" top="0.78740157480314965" bottom="0.78740157480314965" header="0.51181102362204722" footer="0.31496062992125984"/>
  <pageSetup paperSize="9" scale="65" fitToHeight="50" orientation="portrait" verticalDpi="300" r:id="rId1"/>
  <headerFooter alignWithMargins="0"/>
  <rowBreaks count="3" manualBreakCount="3">
    <brk id="12" min="1" max="5" man="1"/>
    <brk id="56" min="1" max="5" man="1"/>
    <brk id="72" min="1" max="5"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7"/>
  </sheetPr>
  <dimension ref="A1:K42"/>
  <sheetViews>
    <sheetView view="pageBreakPreview" zoomScaleNormal="100" zoomScaleSheetLayoutView="100" workbookViewId="0">
      <selection activeCell="H5" sqref="H5"/>
    </sheetView>
  </sheetViews>
  <sheetFormatPr defaultColWidth="13" defaultRowHeight="15"/>
  <cols>
    <col min="1" max="1" width="4" style="258" customWidth="1"/>
    <col min="2" max="2" width="8.375" style="258" customWidth="1"/>
    <col min="3" max="3" width="26.375" style="308" customWidth="1"/>
    <col min="4" max="5" width="3.75" style="308" customWidth="1"/>
    <col min="6" max="8" width="3.625" style="308" customWidth="1"/>
    <col min="9" max="9" width="70.125" style="258" customWidth="1"/>
    <col min="10" max="10" width="16.375" style="258" customWidth="1"/>
    <col min="11" max="11" width="13.75" style="258" customWidth="1"/>
    <col min="12" max="16384" width="13" style="258"/>
  </cols>
  <sheetData>
    <row r="1" spans="1:10" ht="16.5" customHeight="1">
      <c r="A1" s="276" t="s">
        <v>124</v>
      </c>
      <c r="B1" s="258" t="s">
        <v>593</v>
      </c>
      <c r="C1" s="553" t="str">
        <f ca="1">IF(ISBLANK(INDIRECT("'Basic Point'!B2")),"Select types of Evaluation at the Baisc Point Worksheet",CONCATENATE("Evaluation Result &amp; Remarks:", INDIRECT("'Basic Point'!B2")))</f>
        <v>Select types of Evaluation at the Baisc Point Worksheet</v>
      </c>
      <c r="D1" s="554"/>
      <c r="E1" s="554"/>
      <c r="F1" s="554"/>
      <c r="G1" s="554"/>
      <c r="H1" s="554"/>
      <c r="I1" s="554"/>
    </row>
    <row r="2" spans="1:10" ht="18" customHeight="1" thickBot="1">
      <c r="A2" s="276"/>
      <c r="C2" s="255" t="s">
        <v>581</v>
      </c>
      <c r="D2" s="393"/>
      <c r="E2" s="393"/>
      <c r="F2" s="393"/>
      <c r="G2" s="393"/>
      <c r="H2" s="393"/>
      <c r="I2" s="393"/>
    </row>
    <row r="3" spans="1:10" ht="75" thickBot="1">
      <c r="A3" s="276"/>
      <c r="B3" s="280" t="s">
        <v>499</v>
      </c>
      <c r="C3" s="281" t="s">
        <v>448</v>
      </c>
      <c r="D3" s="193" t="s">
        <v>754</v>
      </c>
      <c r="E3" s="193" t="s">
        <v>746</v>
      </c>
      <c r="F3" s="282" t="s">
        <v>670</v>
      </c>
      <c r="G3" s="282" t="s">
        <v>747</v>
      </c>
      <c r="H3" s="253" t="s">
        <v>748</v>
      </c>
      <c r="I3" s="283" t="s">
        <v>501</v>
      </c>
    </row>
    <row r="4" spans="1:10" s="285" customFormat="1" ht="30.75" thickBot="1">
      <c r="B4" s="210" t="str">
        <f>'Ex.Item&amp;Result_Pre.Ex.'!A4</f>
        <v>1</v>
      </c>
      <c r="C4" s="195" t="s">
        <v>451</v>
      </c>
      <c r="D4" s="286"/>
      <c r="E4" s="286"/>
      <c r="F4" s="409" t="str">
        <f>IF(ISBLANK('3. Evaluation Result &amp; Remarks'!F4)," ",'3. Evaluation Result &amp; Remarks'!F4)</f>
        <v xml:space="preserve"> </v>
      </c>
      <c r="G4" s="409" t="str">
        <f>IF(ISBLANK('3. Evaluation Result &amp; Remarks'!G4)," ",'3. Evaluation Result &amp; Remarks'!G4)</f>
        <v xml:space="preserve"> </v>
      </c>
      <c r="H4" s="287"/>
      <c r="I4" s="288"/>
    </row>
    <row r="5" spans="1:10" ht="178.5">
      <c r="B5" s="375" t="str">
        <f>'Ex.Item&amp;Result_Pre.Ex.'!A5</f>
        <v>1(1)</v>
      </c>
      <c r="C5" s="197" t="s">
        <v>452</v>
      </c>
      <c r="D5" s="290" t="str">
        <f>IF('Ex.Item&amp;Result_Pre.Ex.'!$C$6="",IF('Ex.Item&amp;Result_Pre.Ex.'!$I$6="","",'Ex.Item&amp;Result_Pre.Ex.'!$I$6),'Ex.Item&amp;Result_Pre.Ex.'!$C$6)</f>
        <v/>
      </c>
      <c r="E5" s="290" t="str">
        <f>IF('Ex.Item&amp;Result_Pre.Ex.'!$D$6="",IF('Ex.Item&amp;Result_Pre.Ex.'!$J$6="","",'Ex.Item&amp;Result_Pre.Ex.'!$J$6),'Ex.Item&amp;Result_Pre.Ex.'!$D$6)</f>
        <v/>
      </c>
      <c r="F5" s="411" t="str">
        <f>IF(ISBLANK('3. Evaluation Result &amp; Remarks'!F5)," ",'3. Evaluation Result &amp; Remarks'!F5)</f>
        <v xml:space="preserve"> </v>
      </c>
      <c r="G5" s="411" t="str">
        <f>IF(ISBLANK('3. Evaluation Result &amp; Remarks'!G5)," ",'3. Evaluation Result &amp; Remarks'!G5)</f>
        <v xml:space="preserve"> </v>
      </c>
      <c r="H5" s="17"/>
      <c r="I5" s="291"/>
    </row>
    <row r="6" spans="1:10" ht="243" thickBot="1">
      <c r="B6" s="376" t="str">
        <f>'Ex.Item&amp;Result_Pre.Ex.'!A6</f>
        <v>1(2)</v>
      </c>
      <c r="C6" s="199" t="s">
        <v>453</v>
      </c>
      <c r="D6" s="292" t="str">
        <f>IF('Ex.Item&amp;Result_Pre.Ex.'!$C$5="",IF('Ex.Item&amp;Result_Pre.Ex.'!$I$5="","",'Ex.Item&amp;Result_Pre.Ex.'!$I$5),'Ex.Item&amp;Result_Pre.Ex.'!$C$5)</f>
        <v/>
      </c>
      <c r="E6" s="292" t="str">
        <f>IF('Ex.Item&amp;Result_Pre.Ex.'!$D$5="",IF('Ex.Item&amp;Result_Pre.Ex.'!$J$5="","",'Ex.Item&amp;Result_Pre.Ex.'!$J$5),'Ex.Item&amp;Result_Pre.Ex.'!$D$5)</f>
        <v/>
      </c>
      <c r="F6" s="412" t="str">
        <f>IF(ISBLANK('3. Evaluation Result &amp; Remarks'!F6)," ",'3. Evaluation Result &amp; Remarks'!F6)</f>
        <v xml:space="preserve"> </v>
      </c>
      <c r="G6" s="412" t="str">
        <f>IF(ISBLANK('3. Evaluation Result &amp; Remarks'!G6)," ",'3. Evaluation Result &amp; Remarks'!G6)</f>
        <v xml:space="preserve"> </v>
      </c>
      <c r="H6" s="17"/>
      <c r="I6" s="293"/>
      <c r="J6" s="435"/>
    </row>
    <row r="7" spans="1:10" s="285" customFormat="1" ht="30.75" customHeight="1" thickBot="1">
      <c r="B7" s="210" t="str">
        <f>'Ex.Item&amp;Result_Pre.Ex.'!A7</f>
        <v>2</v>
      </c>
      <c r="C7" s="195" t="s">
        <v>454</v>
      </c>
      <c r="D7" s="286"/>
      <c r="E7" s="286"/>
      <c r="F7" s="409" t="str">
        <f>IF(ISBLANK('3. Evaluation Result &amp; Remarks'!F7)," ",'3. Evaluation Result &amp; Remarks'!F7)</f>
        <v xml:space="preserve"> </v>
      </c>
      <c r="G7" s="409" t="str">
        <f>IF(ISBLANK('3. Evaluation Result &amp; Remarks'!G7)," ",'3. Evaluation Result &amp; Remarks'!G7)</f>
        <v xml:space="preserve"> </v>
      </c>
      <c r="H7" s="287"/>
      <c r="I7" s="288"/>
    </row>
    <row r="8" spans="1:10" s="285" customFormat="1">
      <c r="B8" s="214" t="s">
        <v>0</v>
      </c>
      <c r="C8" s="201" t="s">
        <v>455</v>
      </c>
      <c r="D8" s="294"/>
      <c r="E8" s="294"/>
      <c r="F8" s="294"/>
      <c r="G8" s="294"/>
      <c r="H8" s="295"/>
      <c r="I8" s="296"/>
    </row>
    <row r="9" spans="1:10" ht="144">
      <c r="B9" s="205" t="s">
        <v>456</v>
      </c>
      <c r="C9" s="203" t="s">
        <v>457</v>
      </c>
      <c r="D9" s="297" t="str">
        <f>CONCATENATE(IF('Ex.Item&amp;Result_Pre.Ex.'!$C$8="",IF('Ex.Item&amp;Result_Pre.Ex.'!$I$8=""," ",'Ex.Item&amp;Result_Pre.Ex.'!$I$8),'Ex.Item&amp;Result_Pre.Ex.'!$C$8),IF('Ex.Item&amp;Result_Pre.Ex.'!$C$9="",IF('Ex.Item&amp;Result_Pre.Ex.'!$I$9=""," ",'Ex.Item&amp;Result_Pre.Ex.'!$I$9),'Ex.Item&amp;Result_Pre.Ex.'!$C$9),IF('Ex.Item&amp;Result_Pre.Ex.'!$C$16="",IF('Ex.Item&amp;Result_Pre.Ex.'!$I$13=""," ",'Ex.Item&amp;Result_Pre.Ex.'!$I$13),'Ex.Item&amp;Result_Pre.Ex.'!$C$16))</f>
        <v xml:space="preserve">   </v>
      </c>
      <c r="E9" s="297" t="str">
        <f>CONCATENATE(IF('Ex.Item&amp;Result_Pre.Ex.'!$D$8="",IF('Ex.Item&amp;Result_Pre.Ex.'!$J$8=""," ",'Ex.Item&amp;Result_Pre.Ex.'!$J$8),'Ex.Item&amp;Result_Pre.Ex.'!$D$8),IF('Ex.Item&amp;Result_Pre.Ex.'!$D$9="",IF('Ex.Item&amp;Result_Pre.Ex.'!$J$9=""," ",'Ex.Item&amp;Result_Pre.Ex.'!$J$9),'Ex.Item&amp;Result_Pre.Ex.'!$D$9),IF('Ex.Item&amp;Result_Pre.Ex.'!$D$16="",IF('Ex.Item&amp;Result_Pre.Ex.'!$J$13=""," ",'Ex.Item&amp;Result_Pre.Ex.'!$J$13),'Ex.Item&amp;Result_Pre.Ex.'!$D$16))</f>
        <v xml:space="preserve">   </v>
      </c>
      <c r="F9" s="329" t="str">
        <f>IF(ISBLANK('3. Evaluation Result &amp; Remarks'!F9)," ",'3. Evaluation Result &amp; Remarks'!F9)</f>
        <v xml:space="preserve"> </v>
      </c>
      <c r="G9" s="329" t="str">
        <f>IF(ISBLANK('3. Evaluation Result &amp; Remarks'!G9)," ",'3. Evaluation Result &amp; Remarks'!G9)</f>
        <v xml:space="preserve"> </v>
      </c>
      <c r="H9" s="17"/>
      <c r="I9" s="298"/>
    </row>
    <row r="10" spans="1:10" ht="168">
      <c r="B10" s="205" t="s">
        <v>282</v>
      </c>
      <c r="C10" s="204" t="s">
        <v>458</v>
      </c>
      <c r="D10" s="299" t="str">
        <f>IF('Ex.Item&amp;Result_Pre.Ex.'!$C$17="",IF('Ex.Item&amp;Result_Pre.Ex.'!$I$14="","",'Ex.Item&amp;Result_Pre.Ex.'!$I$14),'Ex.Item&amp;Result_Pre.Ex.'!$C$17)</f>
        <v/>
      </c>
      <c r="E10" s="297" t="str">
        <f>IF('Ex.Item&amp;Result_Pre.Ex.'!$D$17="",IF('Ex.Item&amp;Result_Pre.Ex.'!$J$14="","",'Ex.Item&amp;Result_Pre.Ex.'!$J$14),'Ex.Item&amp;Result_Pre.Ex.'!$D$17)</f>
        <v/>
      </c>
      <c r="F10" s="329" t="str">
        <f>IF(ISBLANK('3. Evaluation Result &amp; Remarks'!F10)," ",'3. Evaluation Result &amp; Remarks'!F10)</f>
        <v xml:space="preserve"> </v>
      </c>
      <c r="G10" s="329" t="str">
        <f>IF(ISBLANK('3. Evaluation Result &amp; Remarks'!G10)," ",'3. Evaluation Result &amp; Remarks'!G10)</f>
        <v xml:space="preserve"> </v>
      </c>
      <c r="H10" s="17"/>
      <c r="I10" s="298"/>
    </row>
    <row r="11" spans="1:10" s="285" customFormat="1" ht="30">
      <c r="B11" s="205" t="s">
        <v>283</v>
      </c>
      <c r="C11" s="206" t="s">
        <v>459</v>
      </c>
      <c r="D11" s="300"/>
      <c r="E11" s="300"/>
      <c r="F11" s="300"/>
      <c r="G11" s="300"/>
      <c r="H11" s="301"/>
      <c r="I11" s="302"/>
    </row>
    <row r="12" spans="1:10" ht="36">
      <c r="B12" s="377" t="s">
        <v>284</v>
      </c>
      <c r="C12" s="204" t="s">
        <v>595</v>
      </c>
      <c r="D12" s="299" t="str">
        <f>IF('Ex.Item&amp;Result_Pre.Ex.'!$C$17="",IF('Ex.Item&amp;Result_Pre.Ex.'!$I$14="","",'Ex.Item&amp;Result_Pre.Ex.'!$I$14),'Ex.Item&amp;Result_Pre.Ex.'!$C$17)</f>
        <v/>
      </c>
      <c r="E12" s="299" t="str">
        <f>IF('Ex.Item&amp;Result_Pre.Ex.'!$D$17="",IF('Ex.Item&amp;Result_Pre.Ex.'!$J$14="","",'Ex.Item&amp;Result_Pre.Ex.'!$J$14),'Ex.Item&amp;Result_Pre.Ex.'!$D$17)</f>
        <v/>
      </c>
      <c r="F12" s="329" t="str">
        <f>IF(ISBLANK('3. Evaluation Result &amp; Remarks'!F12)," ",'3. Evaluation Result &amp; Remarks'!F12)</f>
        <v xml:space="preserve"> </v>
      </c>
      <c r="G12" s="329" t="str">
        <f>IF(ISBLANK('3. Evaluation Result &amp; Remarks'!G12)," ",'3. Evaluation Result &amp; Remarks'!G12)</f>
        <v xml:space="preserve"> </v>
      </c>
      <c r="H12" s="17"/>
      <c r="I12" s="298"/>
    </row>
    <row r="13" spans="1:10" ht="48">
      <c r="B13" s="377" t="s">
        <v>285</v>
      </c>
      <c r="C13" s="204" t="s">
        <v>460</v>
      </c>
      <c r="D13" s="299" t="str">
        <f>IF('Ex.Item&amp;Result_Pre.Ex.'!$C$12="",IF('Ex.Item&amp;Result_Pre.Ex.'!$I$10="","",'Ex.Item&amp;Result_Pre.Ex.'!$I$10),"")</f>
        <v/>
      </c>
      <c r="E13" s="299" t="str">
        <f>IF('Ex.Item&amp;Result_Pre.Ex.'!$J$10="","",'Ex.Item&amp;Result_Pre.Ex.'!$J$10)</f>
        <v/>
      </c>
      <c r="F13" s="329" t="str">
        <f>IF(ISBLANK('3. Evaluation Result &amp; Remarks'!F13)," ",'3. Evaluation Result &amp; Remarks'!F13)</f>
        <v xml:space="preserve"> </v>
      </c>
      <c r="G13" s="329" t="str">
        <f>IF(ISBLANK('3. Evaluation Result &amp; Remarks'!G13)," ",'3. Evaluation Result &amp; Remarks'!G13)</f>
        <v xml:space="preserve"> </v>
      </c>
      <c r="H13" s="17"/>
      <c r="I13" s="298"/>
    </row>
    <row r="14" spans="1:10" ht="48">
      <c r="B14" s="377" t="s">
        <v>286</v>
      </c>
      <c r="C14" s="203" t="s">
        <v>461</v>
      </c>
      <c r="D14" s="299" t="str">
        <f>IF('Ex.Item&amp;Result_Pre.Ex.'!$C$19="",IF('Ex.Item&amp;Result_Pre.Ex.'!$I$15="","",'Ex.Item&amp;Result_Pre.Ex.'!$I$15),'Ex.Item&amp;Result_Pre.Ex.'!$C$19)</f>
        <v/>
      </c>
      <c r="E14" s="299" t="str">
        <f>IF('Ex.Item&amp;Result_Pre.Ex.'!$D$19="",IF('Ex.Item&amp;Result_Pre.Ex.'!$J$15="","",'Ex.Item&amp;Result_Pre.Ex.'!$J$15),'Ex.Item&amp;Result_Pre.Ex.'!$D$19)</f>
        <v/>
      </c>
      <c r="F14" s="329" t="str">
        <f>IF(ISBLANK('3. Evaluation Result &amp; Remarks'!F14)," ",'3. Evaluation Result &amp; Remarks'!F14)</f>
        <v xml:space="preserve"> </v>
      </c>
      <c r="G14" s="329" t="str">
        <f>IF(ISBLANK('3. Evaluation Result &amp; Remarks'!G14)," ",'3. Evaluation Result &amp; Remarks'!G14)</f>
        <v xml:space="preserve"> </v>
      </c>
      <c r="H14" s="17"/>
      <c r="I14" s="298"/>
    </row>
    <row r="15" spans="1:10" s="285" customFormat="1">
      <c r="B15" s="208" t="s">
        <v>287</v>
      </c>
      <c r="C15" s="206" t="s">
        <v>462</v>
      </c>
      <c r="D15" s="300"/>
      <c r="E15" s="300"/>
      <c r="F15" s="300"/>
      <c r="G15" s="300"/>
      <c r="H15" s="301"/>
      <c r="I15" s="302"/>
    </row>
    <row r="16" spans="1:10" ht="96">
      <c r="B16" s="205" t="s">
        <v>288</v>
      </c>
      <c r="C16" s="203" t="s">
        <v>463</v>
      </c>
      <c r="D16" s="299" t="str">
        <f>IF('Ex.Item&amp;Result_Pre.Ex.'!$C$21="",IF('Ex.Item&amp;Result_Pre.Ex.'!$I$17="","",'Ex.Item&amp;Result_Pre.Ex.'!$I$17),'Ex.Item&amp;Result_Pre.Ex.'!$C$21)</f>
        <v/>
      </c>
      <c r="E16" s="299" t="str">
        <f>IF('Ex.Item&amp;Result_Pre.Ex.'!$D$21="",IF('Ex.Item&amp;Result_Pre.Ex.'!$J$17="","",'Ex.Item&amp;Result_Pre.Ex.'!$J$17),'Ex.Item&amp;Result_Pre.Ex.'!$D$21)</f>
        <v/>
      </c>
      <c r="F16" s="329" t="str">
        <f>IF(ISBLANK('3. Evaluation Result &amp; Remarks'!F16)," ",'3. Evaluation Result &amp; Remarks'!F16)</f>
        <v xml:space="preserve"> </v>
      </c>
      <c r="G16" s="329" t="str">
        <f>IF(ISBLANK('3. Evaluation Result &amp; Remarks'!G16)," ",'3. Evaluation Result &amp; Remarks'!G16)</f>
        <v xml:space="preserve"> </v>
      </c>
      <c r="H16" s="17"/>
      <c r="I16" s="298"/>
    </row>
    <row r="17" spans="2:11" ht="84">
      <c r="B17" s="205" t="s">
        <v>289</v>
      </c>
      <c r="C17" s="203" t="s">
        <v>464</v>
      </c>
      <c r="D17" s="299" t="str">
        <f>IF('Ex.Item&amp;Result_Pre.Ex.'!$C$24="",IF('Ex.Item&amp;Result_Pre.Ex.'!$I$18="","",'Ex.Item&amp;Result_Pre.Ex.'!$I$18),'Ex.Item&amp;Result_Pre.Ex.'!$C$24)</f>
        <v/>
      </c>
      <c r="E17" s="299" t="str">
        <f>IF('Ex.Item&amp;Result_Pre.Ex.'!$D$24="",IF('Ex.Item&amp;Result_Pre.Ex.'!$J$18="","",'Ex.Item&amp;Result_Pre.Ex.'!$J$18),'Ex.Item&amp;Result_Pre.Ex.'!$D$24)</f>
        <v/>
      </c>
      <c r="F17" s="329" t="str">
        <f>IF(ISBLANK('3. Evaluation Result &amp; Remarks'!F17)," ",'3. Evaluation Result &amp; Remarks'!F17)</f>
        <v xml:space="preserve"> </v>
      </c>
      <c r="G17" s="329" t="str">
        <f>IF(ISBLANK('3. Evaluation Result &amp; Remarks'!G17)," ",'3. Evaluation Result &amp; Remarks'!G17)</f>
        <v xml:space="preserve"> </v>
      </c>
      <c r="H17" s="17"/>
      <c r="I17" s="298"/>
    </row>
    <row r="18" spans="2:11" ht="84">
      <c r="B18" s="205" t="s">
        <v>290</v>
      </c>
      <c r="C18" s="203" t="s">
        <v>465</v>
      </c>
      <c r="D18" s="299" t="str">
        <f>IF('Ex.Item&amp;Result_Pre.Ex.'!$C$22="",IF('Ex.Item&amp;Result_Pre.Ex.'!$I$19="","",'Ex.Item&amp;Result_Pre.Ex.'!$I$19),'Ex.Item&amp;Result_Pre.Ex.'!$C$22)</f>
        <v/>
      </c>
      <c r="E18" s="299" t="str">
        <f>IF('Ex.Item&amp;Result_Pre.Ex.'!$D$22="",IF('Ex.Item&amp;Result_Pre.Ex.'!$J$19="","",'Ex.Item&amp;Result_Pre.Ex.'!$J$19),'Ex.Item&amp;Result_Pre.Ex.'!$D$22)</f>
        <v/>
      </c>
      <c r="F18" s="329" t="str">
        <f>IF(ISBLANK('3. Evaluation Result &amp; Remarks'!F18)," ",'3. Evaluation Result &amp; Remarks'!F18)</f>
        <v xml:space="preserve"> </v>
      </c>
      <c r="G18" s="329" t="str">
        <f>IF(ISBLANK('3. Evaluation Result &amp; Remarks'!G18)," ",'3. Evaluation Result &amp; Remarks'!G18)</f>
        <v xml:space="preserve"> </v>
      </c>
      <c r="H18" s="17"/>
      <c r="I18" s="298"/>
    </row>
    <row r="19" spans="2:11" ht="72">
      <c r="B19" s="205" t="s">
        <v>291</v>
      </c>
      <c r="C19" s="203" t="s">
        <v>466</v>
      </c>
      <c r="D19" s="299" t="str">
        <f>IF('Ex.Item&amp;Result_Pre.Ex.'!$C$23="",IF('Ex.Item&amp;Result_Pre.Ex.'!$I$20="","",'Ex.Item&amp;Result_Pre.Ex.'!$I$20),'Ex.Item&amp;Result_Pre.Ex.'!$C$23)</f>
        <v/>
      </c>
      <c r="E19" s="299" t="str">
        <f>IF('Ex.Item&amp;Result_Pre.Ex.'!$D$23="",IF('Ex.Item&amp;Result_Pre.Ex.'!$J$20="","",'Ex.Item&amp;Result_Pre.Ex.'!$J$20),'Ex.Item&amp;Result_Pre.Ex.'!$D$23)</f>
        <v/>
      </c>
      <c r="F19" s="329" t="str">
        <f>IF(ISBLANK('3. Evaluation Result &amp; Remarks'!F19)," ",'3. Evaluation Result &amp; Remarks'!F19)</f>
        <v xml:space="preserve"> </v>
      </c>
      <c r="G19" s="329" t="str">
        <f>IF(ISBLANK('3. Evaluation Result &amp; Remarks'!G19)," ",'3. Evaluation Result &amp; Remarks'!G19)</f>
        <v xml:space="preserve"> </v>
      </c>
      <c r="H19" s="17"/>
      <c r="I19" s="298"/>
    </row>
    <row r="20" spans="2:11" s="285" customFormat="1">
      <c r="B20" s="208" t="s">
        <v>293</v>
      </c>
      <c r="C20" s="206" t="s">
        <v>467</v>
      </c>
      <c r="D20" s="300"/>
      <c r="E20" s="300"/>
      <c r="F20" s="300"/>
      <c r="G20" s="300"/>
      <c r="H20" s="301"/>
      <c r="I20" s="302"/>
    </row>
    <row r="21" spans="2:11" ht="132">
      <c r="B21" s="205" t="s">
        <v>294</v>
      </c>
      <c r="C21" s="203" t="s">
        <v>468</v>
      </c>
      <c r="D21" s="299" t="str">
        <f>IF('Ex.Item&amp;Result_Pre.Ex.'!$C$12="",IF('Ex.Item&amp;Result_Pre.Ex.'!$I$22="","",'Ex.Item&amp;Result_Pre.Ex.'!$I$22),'Ex.Item&amp;Result_Pre.Ex.'!$C$12)</f>
        <v/>
      </c>
      <c r="E21" s="299" t="str">
        <f>IF('Ex.Item&amp;Result_Pre.Ex.'!$D$12="",IF('Ex.Item&amp;Result_Pre.Ex.'!$J$22="","",'Ex.Item&amp;Result_Pre.Ex.'!$J$22),'Ex.Item&amp;Result_Pre.Ex.'!$D$12)</f>
        <v/>
      </c>
      <c r="F21" s="329" t="str">
        <f>IF(ISBLANK('3. Evaluation Result &amp; Remarks'!F21)," ",'3. Evaluation Result &amp; Remarks'!F21)</f>
        <v xml:space="preserve"> </v>
      </c>
      <c r="G21" s="329" t="str">
        <f>IF(ISBLANK('3. Evaluation Result &amp; Remarks'!G21)," ",'3. Evaluation Result &amp; Remarks'!G21)</f>
        <v xml:space="preserve"> </v>
      </c>
      <c r="H21" s="17"/>
      <c r="I21" s="298"/>
    </row>
    <row r="22" spans="2:11" ht="192">
      <c r="B22" s="205" t="s">
        <v>295</v>
      </c>
      <c r="C22" s="203" t="s">
        <v>469</v>
      </c>
      <c r="D22" s="299" t="str">
        <f>IF('Ex.Item&amp;Result_Pre.Ex.'!$C$13="",IF('Ex.Item&amp;Result_Pre.Ex.'!$I$23="","",'Ex.Item&amp;Result_Pre.Ex.'!$I$23),'Ex.Item&amp;Result_Pre.Ex.'!$C$13)</f>
        <v/>
      </c>
      <c r="E22" s="299" t="str">
        <f>IF('Ex.Item&amp;Result_Pre.Ex.'!$D$13="",IF('Ex.Item&amp;Result_Pre.Ex.'!$J$23="","",'Ex.Item&amp;Result_Pre.Ex.'!$J$23),'Ex.Item&amp;Result_Pre.Ex.'!$D$13)</f>
        <v/>
      </c>
      <c r="F22" s="329" t="str">
        <f>IF(ISBLANK('3. Evaluation Result &amp; Remarks'!F22)," ",'3. Evaluation Result &amp; Remarks'!F22)</f>
        <v xml:space="preserve"> </v>
      </c>
      <c r="G22" s="329" t="str">
        <f>IF(ISBLANK('3. Evaluation Result &amp; Remarks'!G22)," ",'3. Evaluation Result &amp; Remarks'!G22)</f>
        <v xml:space="preserve"> </v>
      </c>
      <c r="H22" s="17"/>
      <c r="I22" s="298"/>
    </row>
    <row r="23" spans="2:11" ht="96">
      <c r="B23" s="205" t="s">
        <v>296</v>
      </c>
      <c r="C23" s="203" t="s">
        <v>470</v>
      </c>
      <c r="D23" s="299" t="str">
        <f>IF('Ex.Item&amp;Result_Pre.Ex.'!$C$14="",IF('Ex.Item&amp;Result_Pre.Ex.'!$I$24="","",'Ex.Item&amp;Result_Pre.Ex.'!$I$24),'Ex.Item&amp;Result_Pre.Ex.'!$C$14)</f>
        <v/>
      </c>
      <c r="E23" s="299" t="str">
        <f>IF('Ex.Item&amp;Result_Pre.Ex.'!$D$14="",IF('Ex.Item&amp;Result_Pre.Ex.'!$J$24="","",'Ex.Item&amp;Result_Pre.Ex.'!$J$24),'Ex.Item&amp;Result_Pre.Ex.'!$D$14)</f>
        <v/>
      </c>
      <c r="F23" s="329" t="str">
        <f>IF(ISBLANK('3. Evaluation Result &amp; Remarks'!F23)," ",'3. Evaluation Result &amp; Remarks'!F23)</f>
        <v xml:space="preserve"> </v>
      </c>
      <c r="G23" s="329" t="str">
        <f>IF(ISBLANK('3. Evaluation Result &amp; Remarks'!G23)," ",'3. Evaluation Result &amp; Remarks'!G23)</f>
        <v xml:space="preserve"> </v>
      </c>
      <c r="H23" s="17"/>
      <c r="I23" s="298"/>
    </row>
    <row r="24" spans="2:11" ht="121.5" customHeight="1">
      <c r="B24" s="205" t="s">
        <v>297</v>
      </c>
      <c r="C24" s="203" t="s">
        <v>471</v>
      </c>
      <c r="D24" s="297" t="str">
        <f>IF('Ex.Item&amp;Result_Pre.Ex.'!$C$12="",IF('Ex.Item&amp;Result_Pre.Ex.'!$I$25="","",'Ex.Item&amp;Result_Pre.Ex.'!$I$25),IF('Ex.Item&amp;Result_Pre.Ex.'!$C$12="A","",IF('Ex.Item&amp;Result_Pre.Ex.'!$C$12="C","",CONCATENATE('Ex.Item&amp;Result_Pre.Ex.'!$C$12,"注参照"))))</f>
        <v/>
      </c>
      <c r="E24" s="297" t="str">
        <f>IF('Ex.Item&amp;Result_Pre.Ex.'!$D$12="",IF('Ex.Item&amp;Result_Pre.Ex.'!$J$25="","",'Ex.Item&amp;Result_Pre.Ex.'!$J$25),CONCATENATE("(",'Ex.Item&amp;Result_Pre.Ex.'!$D$12,")"))</f>
        <v/>
      </c>
      <c r="F24" s="329" t="str">
        <f>IF(ISBLANK('3. Evaluation Result &amp; Remarks'!F24)," ",'3. Evaluation Result &amp; Remarks'!F24)</f>
        <v xml:space="preserve"> </v>
      </c>
      <c r="G24" s="329" t="str">
        <f>IF(ISBLANK('3. Evaluation Result &amp; Remarks'!G24)," ",'3. Evaluation Result &amp; Remarks'!G24)</f>
        <v xml:space="preserve"> </v>
      </c>
      <c r="H24" s="17"/>
      <c r="I24" s="298"/>
      <c r="K24" s="303" t="str">
        <f>IF('Ex.Item&amp;Result_Pre.Ex.'!$C$12="","",IF('Ex.Item&amp;Result_Pre.Ex.'!$C$12="A","",IF('Ex.Item&amp;Result_Pre.Ex.'!$C$12="C","","注： 今回が中間審査で、前回審査の基準3.1(1)で異動（移籍）に関する指摘がある場合は、本項目も今回審査の審査項目となりますので審査結果を記入願います。")))</f>
        <v/>
      </c>
    </row>
    <row r="25" spans="2:11" s="285" customFormat="1" ht="45">
      <c r="B25" s="208" t="s">
        <v>300</v>
      </c>
      <c r="C25" s="206" t="s">
        <v>472</v>
      </c>
      <c r="D25" s="300"/>
      <c r="E25" s="300"/>
      <c r="F25" s="300"/>
      <c r="G25" s="300"/>
      <c r="H25" s="301"/>
      <c r="I25" s="302"/>
    </row>
    <row r="26" spans="2:11" ht="132">
      <c r="B26" s="205" t="s">
        <v>302</v>
      </c>
      <c r="C26" s="203" t="s">
        <v>473</v>
      </c>
      <c r="D26" s="297" t="str">
        <f>CONCATENATE(IF('Ex.Item&amp;Result_Pre.Ex.'!$C$27="",IF('Ex.Item&amp;Result_Pre.Ex.'!$I$28=""," ",'Ex.Item&amp;Result_Pre.Ex.'!$I$28),'Ex.Item&amp;Result_Pre.Ex.'!$C$27),IF('Ex.Item&amp;Result_Pre.Ex.'!$C$29="",IF('Ex.Item&amp;Result_Pre.Ex.'!$I$30=""," ",'Ex.Item&amp;Result_Pre.Ex.'!$I$30),'Ex.Item&amp;Result_Pre.Ex.'!$C$29))</f>
        <v xml:space="preserve">  </v>
      </c>
      <c r="E26" s="297" t="str">
        <f>CONCATENATE(IF('Ex.Item&amp;Result_Pre.Ex.'!$D$27="",IF('Ex.Item&amp;Result_Pre.Ex.'!$J$28=""," ",'Ex.Item&amp;Result_Pre.Ex.'!$J$28),'Ex.Item&amp;Result_Pre.Ex.'!$D$27),IF('Ex.Item&amp;Result_Pre.Ex.'!$D$29="",IF('Ex.Item&amp;Result_Pre.Ex.'!$J$30=""," ",'Ex.Item&amp;Result_Pre.Ex.'!$J$30),'Ex.Item&amp;Result_Pre.Ex.'!$D$29))</f>
        <v xml:space="preserve">  </v>
      </c>
      <c r="F26" s="329" t="str">
        <f>IF(ISBLANK('3. Evaluation Result &amp; Remarks'!F26)," ",'3. Evaluation Result &amp; Remarks'!F26)</f>
        <v xml:space="preserve"> </v>
      </c>
      <c r="G26" s="329" t="str">
        <f>IF(ISBLANK('3. Evaluation Result &amp; Remarks'!G26)," ",'3. Evaluation Result &amp; Remarks'!G26)</f>
        <v xml:space="preserve"> </v>
      </c>
      <c r="H26" s="17"/>
      <c r="I26" s="298"/>
    </row>
    <row r="27" spans="2:11" ht="120.75" thickBot="1">
      <c r="B27" s="376" t="s">
        <v>304</v>
      </c>
      <c r="C27" s="203" t="s">
        <v>474</v>
      </c>
      <c r="D27" s="304" t="str">
        <f>CONCATENATE(IF('Ex.Item&amp;Result_Pre.Ex.'!$C$18="",IF('Ex.Item&amp;Result_Pre.Ex.'!$I$32=""," ",'Ex.Item&amp;Result_Pre.Ex.'!$I$32),'Ex.Item&amp;Result_Pre.Ex.'!$C$18),IF('Ex.Item&amp;Result_Pre.Ex.'!$C$31="","",'Ex.Item&amp;Result_Pre.Ex.'!$C$31))</f>
        <v xml:space="preserve"> </v>
      </c>
      <c r="E27" s="304" t="str">
        <f>CONCATENATE(IF('Ex.Item&amp;Result_Pre.Ex.'!$D$18="",IF('Ex.Item&amp;Result_Pre.Ex.'!$J$32=""," ",'Ex.Item&amp;Result_Pre.Ex.'!$J$32),'Ex.Item&amp;Result_Pre.Ex.'!$D$18),IF('Ex.Item&amp;Result_Pre.Ex.'!$D$31="","",'Ex.Item&amp;Result_Pre.Ex.'!$D$31))</f>
        <v xml:space="preserve"> </v>
      </c>
      <c r="F27" s="412" t="str">
        <f>IF(ISBLANK('3. Evaluation Result &amp; Remarks'!F27)," ",'3. Evaluation Result &amp; Remarks'!F27)</f>
        <v xml:space="preserve"> </v>
      </c>
      <c r="G27" s="412" t="str">
        <f>IF(ISBLANK('3. Evaluation Result &amp; Remarks'!G27)," ",'3. Evaluation Result &amp; Remarks'!G27)</f>
        <v xml:space="preserve"> </v>
      </c>
      <c r="H27" s="17"/>
      <c r="I27" s="293"/>
    </row>
    <row r="28" spans="2:11" s="285" customFormat="1" ht="33" customHeight="1" thickBot="1">
      <c r="B28" s="210" t="s">
        <v>292</v>
      </c>
      <c r="C28" s="211" t="s">
        <v>475</v>
      </c>
      <c r="D28" s="286"/>
      <c r="E28" s="286"/>
      <c r="F28" s="409" t="str">
        <f>IF(ISBLANK('3. Evaluation Result &amp; Remarks'!F28)," ",'3. Evaluation Result &amp; Remarks'!F28)</f>
        <v xml:space="preserve"> </v>
      </c>
      <c r="G28" s="409" t="str">
        <f>IF(ISBLANK('3. Evaluation Result &amp; Remarks'!G28)," ",'3. Evaluation Result &amp; Remarks'!G28)</f>
        <v xml:space="preserve"> </v>
      </c>
      <c r="H28" s="287"/>
      <c r="I28" s="288"/>
    </row>
    <row r="29" spans="2:11" ht="72">
      <c r="B29" s="375" t="s">
        <v>305</v>
      </c>
      <c r="C29" s="203" t="s">
        <v>476</v>
      </c>
      <c r="D29" s="290" t="str">
        <f>IF('Ex.Item&amp;Result_Pre.Ex.'!$C$33="",IF('Ex.Item&amp;Result_Pre.Ex.'!$I$34="","",'Ex.Item&amp;Result_Pre.Ex.'!$I$34),'Ex.Item&amp;Result_Pre.Ex.'!$C$33)</f>
        <v/>
      </c>
      <c r="E29" s="290" t="str">
        <f>IF('Ex.Item&amp;Result_Pre.Ex.'!$D$33="",IF('Ex.Item&amp;Result_Pre.Ex.'!$J$34="","",'Ex.Item&amp;Result_Pre.Ex.'!$J$34),'Ex.Item&amp;Result_Pre.Ex.'!$D$33)</f>
        <v/>
      </c>
      <c r="F29" s="411" t="str">
        <f>IF(ISBLANK('3. Evaluation Result &amp; Remarks'!F29)," ",'3. Evaluation Result &amp; Remarks'!F29)</f>
        <v xml:space="preserve"> </v>
      </c>
      <c r="G29" s="411" t="str">
        <f>IF(ISBLANK('3. Evaluation Result &amp; Remarks'!G29)," ",'3. Evaluation Result &amp; Remarks'!G29)</f>
        <v xml:space="preserve"> </v>
      </c>
      <c r="H29" s="17"/>
      <c r="I29" s="291"/>
    </row>
    <row r="30" spans="2:11" ht="156">
      <c r="B30" s="205" t="s">
        <v>306</v>
      </c>
      <c r="C30" s="203" t="s">
        <v>477</v>
      </c>
      <c r="D30" s="299" t="str">
        <f>IF('Ex.Item&amp;Result_Pre.Ex.'!$C$34="",IF('Ex.Item&amp;Result_Pre.Ex.'!$I$35="","",'Ex.Item&amp;Result_Pre.Ex.'!$I$35),'Ex.Item&amp;Result_Pre.Ex.'!$C$34)</f>
        <v/>
      </c>
      <c r="E30" s="299" t="str">
        <f>IF('Ex.Item&amp;Result_Pre.Ex.'!$D$34="",IF('Ex.Item&amp;Result_Pre.Ex.'!$J$35="","",'Ex.Item&amp;Result_Pre.Ex.'!$J$35),'Ex.Item&amp;Result_Pre.Ex.'!$D$34)</f>
        <v/>
      </c>
      <c r="F30" s="329" t="str">
        <f>IF(ISBLANK('3. Evaluation Result &amp; Remarks'!F30)," ",'3. Evaluation Result &amp; Remarks'!F30)</f>
        <v xml:space="preserve"> </v>
      </c>
      <c r="G30" s="329" t="str">
        <f>IF(ISBLANK('3. Evaluation Result &amp; Remarks'!G30)," ",'3. Evaluation Result &amp; Remarks'!G30)</f>
        <v xml:space="preserve"> </v>
      </c>
      <c r="H30" s="17"/>
      <c r="I30" s="298"/>
    </row>
    <row r="31" spans="2:11" ht="84">
      <c r="B31" s="205" t="s">
        <v>307</v>
      </c>
      <c r="C31" s="203" t="s">
        <v>478</v>
      </c>
      <c r="D31" s="299" t="str">
        <f>IF('Ex.Item&amp;Result_Pre.Ex.'!$C$35="",IF('Ex.Item&amp;Result_Pre.Ex.'!$I$36="","",'Ex.Item&amp;Result_Pre.Ex.'!$I$36),'Ex.Item&amp;Result_Pre.Ex.'!$C$35)</f>
        <v/>
      </c>
      <c r="E31" s="299" t="str">
        <f>IF('Ex.Item&amp;Result_Pre.Ex.'!$D$35="",IF('Ex.Item&amp;Result_Pre.Ex.'!$J$36="","",'Ex.Item&amp;Result_Pre.Ex.'!$J$36),'Ex.Item&amp;Result_Pre.Ex.'!$D$35)</f>
        <v/>
      </c>
      <c r="F31" s="329" t="str">
        <f>IF(ISBLANK('3. Evaluation Result &amp; Remarks'!F31)," ",'3. Evaluation Result &amp; Remarks'!F31)</f>
        <v xml:space="preserve"> </v>
      </c>
      <c r="G31" s="329" t="str">
        <f>IF(ISBLANK('3. Evaluation Result &amp; Remarks'!G31)," ",'3. Evaluation Result &amp; Remarks'!G31)</f>
        <v xml:space="preserve"> </v>
      </c>
      <c r="H31" s="17"/>
      <c r="I31" s="298"/>
      <c r="K31" s="435"/>
    </row>
    <row r="32" spans="2:11" ht="36">
      <c r="B32" s="205" t="s">
        <v>308</v>
      </c>
      <c r="C32" s="203" t="s">
        <v>479</v>
      </c>
      <c r="D32" s="299" t="str">
        <f>IF('Ex.Item&amp;Result_Pre.Ex.'!$C$36="",IF('Ex.Item&amp;Result_Pre.Ex.'!$I$37="","",'Ex.Item&amp;Result_Pre.Ex.'!$I$37),'Ex.Item&amp;Result_Pre.Ex.'!$C$36)</f>
        <v/>
      </c>
      <c r="E32" s="299" t="str">
        <f>IF('Ex.Item&amp;Result_Pre.Ex.'!$D$36="",IF('Ex.Item&amp;Result_Pre.Ex.'!$J$37="","",'Ex.Item&amp;Result_Pre.Ex.'!$J$37),'Ex.Item&amp;Result_Pre.Ex.'!$D$36)</f>
        <v/>
      </c>
      <c r="F32" s="329" t="str">
        <f>IF(ISBLANK('3. Evaluation Result &amp; Remarks'!F32)," ",'3. Evaluation Result &amp; Remarks'!F32)</f>
        <v xml:space="preserve"> </v>
      </c>
      <c r="G32" s="329" t="str">
        <f>IF(ISBLANK('3. Evaluation Result &amp; Remarks'!G32)," ",'3. Evaluation Result &amp; Remarks'!G32)</f>
        <v xml:space="preserve"> </v>
      </c>
      <c r="H32" s="17"/>
      <c r="I32" s="298"/>
    </row>
    <row r="33" spans="2:11" ht="60.75" thickBot="1">
      <c r="B33" s="376" t="s">
        <v>309</v>
      </c>
      <c r="C33" s="203" t="s">
        <v>480</v>
      </c>
      <c r="D33" s="305"/>
      <c r="E33" s="305"/>
      <c r="F33" s="412" t="str">
        <f>IF(ISBLANK('3. Evaluation Result &amp; Remarks'!F33)," ",'3. Evaluation Result &amp; Remarks'!F33)</f>
        <v xml:space="preserve"> </v>
      </c>
      <c r="G33" s="412" t="str">
        <f>IF(ISBLANK('3. Evaluation Result &amp; Remarks'!G33)," ",'3. Evaluation Result &amp; Remarks'!G33)</f>
        <v xml:space="preserve"> </v>
      </c>
      <c r="H33" s="17"/>
      <c r="I33" s="293"/>
      <c r="K33" s="435"/>
    </row>
    <row r="34" spans="2:11" s="285" customFormat="1" ht="28.5" customHeight="1" thickBot="1">
      <c r="B34" s="210" t="s">
        <v>298</v>
      </c>
      <c r="C34" s="213" t="s">
        <v>481</v>
      </c>
      <c r="D34" s="286"/>
      <c r="E34" s="286"/>
      <c r="F34" s="409" t="str">
        <f>IF(ISBLANK('3. Evaluation Result &amp; Remarks'!F34)," ",'3. Evaluation Result &amp; Remarks'!F34)</f>
        <v xml:space="preserve"> </v>
      </c>
      <c r="G34" s="409" t="str">
        <f>IF(ISBLANK('3. Evaluation Result &amp; Remarks'!G34)," ",'3. Evaluation Result &amp; Remarks'!G34)</f>
        <v xml:space="preserve"> </v>
      </c>
      <c r="H34" s="287"/>
      <c r="I34" s="288"/>
    </row>
    <row r="35" spans="2:11" s="285" customFormat="1">
      <c r="B35" s="214" t="s">
        <v>299</v>
      </c>
      <c r="C35" s="201" t="s">
        <v>482</v>
      </c>
      <c r="D35" s="294"/>
      <c r="E35" s="294"/>
      <c r="F35" s="294"/>
      <c r="G35" s="294"/>
      <c r="H35" s="295"/>
      <c r="I35" s="296"/>
    </row>
    <row r="36" spans="2:11" ht="120">
      <c r="B36" s="378" t="s">
        <v>301</v>
      </c>
      <c r="C36" s="203" t="s">
        <v>483</v>
      </c>
      <c r="D36" s="299" t="str">
        <f>IF('Ex.Item&amp;Result_Pre.Ex.'!$C$39="",IF('Ex.Item&amp;Result_Pre.Ex.'!$I$40="","",'Ex.Item&amp;Result_Pre.Ex.'!$I$40),'Ex.Item&amp;Result_Pre.Ex.'!$C$39)</f>
        <v/>
      </c>
      <c r="E36" s="299" t="str">
        <f>IF('Ex.Item&amp;Result_Pre.Ex.'!$D$39="",IF('Ex.Item&amp;Result_Pre.Ex.'!$J$40="","",'Ex.Item&amp;Result_Pre.Ex.'!$J$40),'Ex.Item&amp;Result_Pre.Ex.'!$D$39)</f>
        <v/>
      </c>
      <c r="F36" s="329" t="str">
        <f>IF(ISBLANK('3. Evaluation Result &amp; Remarks'!F36)," ",'3. Evaluation Result &amp; Remarks'!F36)</f>
        <v xml:space="preserve"> </v>
      </c>
      <c r="G36" s="329" t="str">
        <f>IF(ISBLANK('3. Evaluation Result &amp; Remarks'!G36)," ",'3. Evaluation Result &amp; Remarks'!G36)</f>
        <v xml:space="preserve"> </v>
      </c>
      <c r="H36" s="17"/>
      <c r="I36" s="298"/>
    </row>
    <row r="37" spans="2:11" ht="60">
      <c r="B37" s="378" t="s">
        <v>310</v>
      </c>
      <c r="C37" s="203" t="s">
        <v>484</v>
      </c>
      <c r="D37" s="299" t="str">
        <f>IF('Ex.Item&amp;Result_Pre.Ex.'!$C$40="",IF('Ex.Item&amp;Result_Pre.Ex.'!$I$41="","",'Ex.Item&amp;Result_Pre.Ex.'!$I$41),'Ex.Item&amp;Result_Pre.Ex.'!$C$40)</f>
        <v/>
      </c>
      <c r="E37" s="299" t="str">
        <f>IF('Ex.Item&amp;Result_Pre.Ex.'!$D$40="",IF('Ex.Item&amp;Result_Pre.Ex.'!$J$41="","",'Ex.Item&amp;Result_Pre.Ex.'!$J$41),'Ex.Item&amp;Result_Pre.Ex.'!$D$40)</f>
        <v/>
      </c>
      <c r="F37" s="329" t="str">
        <f>IF(ISBLANK('3. Evaluation Result &amp; Remarks'!F37)," ",'3. Evaluation Result &amp; Remarks'!F37)</f>
        <v xml:space="preserve"> </v>
      </c>
      <c r="G37" s="329" t="str">
        <f>IF(ISBLANK('3. Evaluation Result &amp; Remarks'!G37)," ",'3. Evaluation Result &amp; Remarks'!G37)</f>
        <v xml:space="preserve"> </v>
      </c>
      <c r="H37" s="17"/>
      <c r="I37" s="298"/>
    </row>
    <row r="38" spans="2:11" ht="72">
      <c r="B38" s="378" t="s">
        <v>311</v>
      </c>
      <c r="C38" s="203" t="s">
        <v>485</v>
      </c>
      <c r="D38" s="299" t="str">
        <f>IF('Ex.Item&amp;Result_Pre.Ex.'!$C$41="",IF('Ex.Item&amp;Result_Pre.Ex.'!$I$42="","",'Ex.Item&amp;Result_Pre.Ex.'!$I$42),'Ex.Item&amp;Result_Pre.Ex.'!$C$41)</f>
        <v/>
      </c>
      <c r="E38" s="299" t="str">
        <f>IF('Ex.Item&amp;Result_Pre.Ex.'!$D$41="",IF('Ex.Item&amp;Result_Pre.Ex.'!$J$42="","",'Ex.Item&amp;Result_Pre.Ex.'!$J$42),'Ex.Item&amp;Result_Pre.Ex.'!$D$41)</f>
        <v/>
      </c>
      <c r="F38" s="329" t="str">
        <f>IF(ISBLANK('3. Evaluation Result &amp; Remarks'!F38)," ",'3. Evaluation Result &amp; Remarks'!F38)</f>
        <v xml:space="preserve"> </v>
      </c>
      <c r="G38" s="329" t="str">
        <f>IF(ISBLANK('3. Evaluation Result &amp; Remarks'!G38)," ",'3. Evaluation Result &amp; Remarks'!G38)</f>
        <v xml:space="preserve"> </v>
      </c>
      <c r="H38" s="17"/>
      <c r="I38" s="298"/>
    </row>
    <row r="39" spans="2:11" s="285" customFormat="1">
      <c r="B39" s="208" t="s">
        <v>303</v>
      </c>
      <c r="C39" s="206" t="s">
        <v>486</v>
      </c>
      <c r="D39" s="300"/>
      <c r="E39" s="300"/>
      <c r="F39" s="300"/>
      <c r="G39" s="300"/>
      <c r="H39" s="301"/>
      <c r="I39" s="302"/>
    </row>
    <row r="40" spans="2:11" ht="72.75" thickBot="1">
      <c r="B40" s="379" t="s">
        <v>303</v>
      </c>
      <c r="C40" s="203" t="s">
        <v>487</v>
      </c>
      <c r="D40" s="306" t="str">
        <f>IF('Ex.Item&amp;Result_Pre.Ex.'!$C$43="",IF('Ex.Item&amp;Result_Pre.Ex.'!$I$44="","",'Ex.Item&amp;Result_Pre.Ex.'!$I$44),'Ex.Item&amp;Result_Pre.Ex.'!$C$43)</f>
        <v/>
      </c>
      <c r="E40" s="306" t="str">
        <f>IF('Ex.Item&amp;Result_Pre.Ex.'!$D$43="",IF('Ex.Item&amp;Result_Pre.Ex.'!$J$44="","",'Ex.Item&amp;Result_Pre.Ex.'!$J$44),'Ex.Item&amp;Result_Pre.Ex.'!$D$43)</f>
        <v/>
      </c>
      <c r="F40" s="415" t="str">
        <f>IF(ISBLANK('3. Evaluation Result &amp; Remarks'!F40)," ",'3. Evaluation Result &amp; Remarks'!F40)</f>
        <v xml:space="preserve"> </v>
      </c>
      <c r="G40" s="415" t="str">
        <f>IF(ISBLANK('3. Evaluation Result &amp; Remarks'!G40)," ",'3. Evaluation Result &amp; Remarks'!G40)</f>
        <v xml:space="preserve"> </v>
      </c>
      <c r="H40" s="17"/>
      <c r="I40" s="307"/>
    </row>
    <row r="42" spans="2:11">
      <c r="B42" s="392"/>
    </row>
  </sheetData>
  <sheetProtection formatCells="0" formatRows="0" autoFilter="0"/>
  <mergeCells count="1">
    <mergeCell ref="C1:I1"/>
  </mergeCells>
  <phoneticPr fontId="2"/>
  <conditionalFormatting sqref="H5">
    <cfRule type="cellIs" dxfId="98" priority="65" stopIfTrue="1" operator="equal">
      <formula>"[C]"</formula>
    </cfRule>
    <cfRule type="cellIs" dxfId="97" priority="66" stopIfTrue="1" operator="equal">
      <formula>"W"</formula>
    </cfRule>
  </conditionalFormatting>
  <conditionalFormatting sqref="H6">
    <cfRule type="cellIs" dxfId="96" priority="63" stopIfTrue="1" operator="equal">
      <formula>"[C]"</formula>
    </cfRule>
    <cfRule type="cellIs" dxfId="95" priority="64" stopIfTrue="1" operator="equal">
      <formula>"W"</formula>
    </cfRule>
  </conditionalFormatting>
  <conditionalFormatting sqref="H9:H10">
    <cfRule type="cellIs" dxfId="94" priority="61" stopIfTrue="1" operator="equal">
      <formula>"[C]"</formula>
    </cfRule>
    <cfRule type="cellIs" dxfId="93" priority="62" stopIfTrue="1" operator="equal">
      <formula>"W"</formula>
    </cfRule>
  </conditionalFormatting>
  <conditionalFormatting sqref="H12:H14">
    <cfRule type="cellIs" dxfId="92" priority="59" stopIfTrue="1" operator="equal">
      <formula>"[C]"</formula>
    </cfRule>
    <cfRule type="cellIs" dxfId="91" priority="60" stopIfTrue="1" operator="equal">
      <formula>"W"</formula>
    </cfRule>
  </conditionalFormatting>
  <conditionalFormatting sqref="H16:H19">
    <cfRule type="cellIs" dxfId="90" priority="57" stopIfTrue="1" operator="equal">
      <formula>"[C]"</formula>
    </cfRule>
    <cfRule type="cellIs" dxfId="89" priority="58" stopIfTrue="1" operator="equal">
      <formula>"W"</formula>
    </cfRule>
  </conditionalFormatting>
  <conditionalFormatting sqref="H21:H24">
    <cfRule type="cellIs" dxfId="88" priority="55" stopIfTrue="1" operator="equal">
      <formula>"[C]"</formula>
    </cfRule>
    <cfRule type="cellIs" dxfId="87" priority="56" stopIfTrue="1" operator="equal">
      <formula>"W"</formula>
    </cfRule>
  </conditionalFormatting>
  <conditionalFormatting sqref="H26:H27">
    <cfRule type="cellIs" dxfId="86" priority="53" stopIfTrue="1" operator="equal">
      <formula>"[C]"</formula>
    </cfRule>
    <cfRule type="cellIs" dxfId="85" priority="54" stopIfTrue="1" operator="equal">
      <formula>"W"</formula>
    </cfRule>
  </conditionalFormatting>
  <conditionalFormatting sqref="H29:H33">
    <cfRule type="cellIs" dxfId="84" priority="51" stopIfTrue="1" operator="equal">
      <formula>"[C]"</formula>
    </cfRule>
    <cfRule type="cellIs" dxfId="83" priority="52" stopIfTrue="1" operator="equal">
      <formula>"W"</formula>
    </cfRule>
  </conditionalFormatting>
  <conditionalFormatting sqref="H36:H38">
    <cfRule type="cellIs" dxfId="82" priority="49" stopIfTrue="1" operator="equal">
      <formula>"[C]"</formula>
    </cfRule>
    <cfRule type="cellIs" dxfId="81" priority="50" stopIfTrue="1" operator="equal">
      <formula>"W"</formula>
    </cfRule>
  </conditionalFormatting>
  <conditionalFormatting sqref="H40">
    <cfRule type="cellIs" dxfId="80" priority="47" stopIfTrue="1" operator="equal">
      <formula>"[C]"</formula>
    </cfRule>
    <cfRule type="cellIs" dxfId="79" priority="48" stopIfTrue="1" operator="equal">
      <formula>"W"</formula>
    </cfRule>
  </conditionalFormatting>
  <conditionalFormatting sqref="H5">
    <cfRule type="cellIs" dxfId="78" priority="45" stopIfTrue="1" operator="equal">
      <formula>"[C]"</formula>
    </cfRule>
    <cfRule type="cellIs" dxfId="77" priority="46" stopIfTrue="1" operator="equal">
      <formula>"W"</formula>
    </cfRule>
  </conditionalFormatting>
  <conditionalFormatting sqref="H6">
    <cfRule type="cellIs" dxfId="76" priority="43" stopIfTrue="1" operator="equal">
      <formula>"[C]"</formula>
    </cfRule>
    <cfRule type="cellIs" dxfId="75" priority="44" stopIfTrue="1" operator="equal">
      <formula>"W"</formula>
    </cfRule>
  </conditionalFormatting>
  <conditionalFormatting sqref="H6">
    <cfRule type="cellIs" dxfId="74" priority="41" stopIfTrue="1" operator="equal">
      <formula>"[C]"</formula>
    </cfRule>
    <cfRule type="cellIs" dxfId="73" priority="42" stopIfTrue="1" operator="equal">
      <formula>"W"</formula>
    </cfRule>
  </conditionalFormatting>
  <conditionalFormatting sqref="H9:H10">
    <cfRule type="cellIs" dxfId="72" priority="39" stopIfTrue="1" operator="equal">
      <formula>"[C]"</formula>
    </cfRule>
    <cfRule type="cellIs" dxfId="71" priority="40" stopIfTrue="1" operator="equal">
      <formula>"W"</formula>
    </cfRule>
  </conditionalFormatting>
  <conditionalFormatting sqref="H9:H10">
    <cfRule type="cellIs" dxfId="70" priority="37" stopIfTrue="1" operator="equal">
      <formula>"[C]"</formula>
    </cfRule>
    <cfRule type="cellIs" dxfId="69" priority="38" stopIfTrue="1" operator="equal">
      <formula>"W"</formula>
    </cfRule>
  </conditionalFormatting>
  <conditionalFormatting sqref="H12:H14">
    <cfRule type="cellIs" dxfId="68" priority="35" stopIfTrue="1" operator="equal">
      <formula>"[C]"</formula>
    </cfRule>
    <cfRule type="cellIs" dxfId="67" priority="36" stopIfTrue="1" operator="equal">
      <formula>"W"</formula>
    </cfRule>
  </conditionalFormatting>
  <conditionalFormatting sqref="H12:H14">
    <cfRule type="cellIs" dxfId="66" priority="33" stopIfTrue="1" operator="equal">
      <formula>"[C]"</formula>
    </cfRule>
    <cfRule type="cellIs" dxfId="65" priority="34" stopIfTrue="1" operator="equal">
      <formula>"W"</formula>
    </cfRule>
  </conditionalFormatting>
  <conditionalFormatting sqref="H16:H19">
    <cfRule type="cellIs" dxfId="64" priority="31" stopIfTrue="1" operator="equal">
      <formula>"[C]"</formula>
    </cfRule>
    <cfRule type="cellIs" dxfId="63" priority="32" stopIfTrue="1" operator="equal">
      <formula>"W"</formula>
    </cfRule>
  </conditionalFormatting>
  <conditionalFormatting sqref="H16:H19">
    <cfRule type="cellIs" dxfId="62" priority="29" stopIfTrue="1" operator="equal">
      <formula>"[C]"</formula>
    </cfRule>
    <cfRule type="cellIs" dxfId="61" priority="30" stopIfTrue="1" operator="equal">
      <formula>"W"</formula>
    </cfRule>
  </conditionalFormatting>
  <conditionalFormatting sqref="H21:H24">
    <cfRule type="cellIs" dxfId="60" priority="27" stopIfTrue="1" operator="equal">
      <formula>"[C]"</formula>
    </cfRule>
    <cfRule type="cellIs" dxfId="59" priority="28" stopIfTrue="1" operator="equal">
      <formula>"W"</formula>
    </cfRule>
  </conditionalFormatting>
  <conditionalFormatting sqref="H21:H24">
    <cfRule type="cellIs" dxfId="58" priority="25" stopIfTrue="1" operator="equal">
      <formula>"[C]"</formula>
    </cfRule>
    <cfRule type="cellIs" dxfId="57" priority="26" stopIfTrue="1" operator="equal">
      <formula>"W"</formula>
    </cfRule>
  </conditionalFormatting>
  <conditionalFormatting sqref="H26:H27">
    <cfRule type="cellIs" dxfId="56" priority="23" stopIfTrue="1" operator="equal">
      <formula>"[C]"</formula>
    </cfRule>
    <cfRule type="cellIs" dxfId="55" priority="24" stopIfTrue="1" operator="equal">
      <formula>"W"</formula>
    </cfRule>
  </conditionalFormatting>
  <conditionalFormatting sqref="H26:H27">
    <cfRule type="cellIs" dxfId="54" priority="21" stopIfTrue="1" operator="equal">
      <formula>"[C]"</formula>
    </cfRule>
    <cfRule type="cellIs" dxfId="53" priority="22" stopIfTrue="1" operator="equal">
      <formula>"W"</formula>
    </cfRule>
  </conditionalFormatting>
  <conditionalFormatting sqref="H29:H33">
    <cfRule type="cellIs" dxfId="52" priority="19" stopIfTrue="1" operator="equal">
      <formula>"[C]"</formula>
    </cfRule>
    <cfRule type="cellIs" dxfId="51" priority="20" stopIfTrue="1" operator="equal">
      <formula>"W"</formula>
    </cfRule>
  </conditionalFormatting>
  <conditionalFormatting sqref="H29:H33">
    <cfRule type="cellIs" dxfId="50" priority="17" stopIfTrue="1" operator="equal">
      <formula>"[C]"</formula>
    </cfRule>
    <cfRule type="cellIs" dxfId="49" priority="18" stopIfTrue="1" operator="equal">
      <formula>"W"</formula>
    </cfRule>
  </conditionalFormatting>
  <conditionalFormatting sqref="H36:H38">
    <cfRule type="cellIs" dxfId="48" priority="15" stopIfTrue="1" operator="equal">
      <formula>"[C]"</formula>
    </cfRule>
    <cfRule type="cellIs" dxfId="47" priority="16" stopIfTrue="1" operator="equal">
      <formula>"W"</formula>
    </cfRule>
  </conditionalFormatting>
  <conditionalFormatting sqref="H36:H38">
    <cfRule type="cellIs" dxfId="46" priority="13" stopIfTrue="1" operator="equal">
      <formula>"[C]"</formula>
    </cfRule>
    <cfRule type="cellIs" dxfId="45" priority="14" stopIfTrue="1" operator="equal">
      <formula>"W"</formula>
    </cfRule>
  </conditionalFormatting>
  <conditionalFormatting sqref="H40">
    <cfRule type="cellIs" dxfId="44" priority="11" stopIfTrue="1" operator="equal">
      <formula>"[C]"</formula>
    </cfRule>
    <cfRule type="cellIs" dxfId="43" priority="12" stopIfTrue="1" operator="equal">
      <formula>"W"</formula>
    </cfRule>
  </conditionalFormatting>
  <conditionalFormatting sqref="H40">
    <cfRule type="cellIs" dxfId="42" priority="9" stopIfTrue="1" operator="equal">
      <formula>"[C]"</formula>
    </cfRule>
    <cfRule type="cellIs" dxfId="41" priority="10" stopIfTrue="1" operator="equal">
      <formula>"W"</formula>
    </cfRule>
  </conditionalFormatting>
  <conditionalFormatting sqref="H6">
    <cfRule type="cellIs" dxfId="40" priority="7" stopIfTrue="1" operator="equal">
      <formula>"[C]"</formula>
    </cfRule>
    <cfRule type="cellIs" dxfId="39" priority="8" stopIfTrue="1" operator="equal">
      <formula>"W"</formula>
    </cfRule>
  </conditionalFormatting>
  <conditionalFormatting sqref="H6">
    <cfRule type="cellIs" dxfId="38" priority="5" stopIfTrue="1" operator="equal">
      <formula>"[C]"</formula>
    </cfRule>
    <cfRule type="cellIs" dxfId="37" priority="6" stopIfTrue="1" operator="equal">
      <formula>"W"</formula>
    </cfRule>
  </conditionalFormatting>
  <conditionalFormatting sqref="H9:H10 H12:H14 H16:H19 H21:H24 H26:H27 H29:H33 H36:H38 H40">
    <cfRule type="cellIs" dxfId="36" priority="3" stopIfTrue="1" operator="equal">
      <formula>"[C]"</formula>
    </cfRule>
    <cfRule type="cellIs" dxfId="35" priority="4" stopIfTrue="1" operator="equal">
      <formula>"W"</formula>
    </cfRule>
  </conditionalFormatting>
  <conditionalFormatting sqref="H9:H10 H12:H14 H16:H19 H21:H24 H26:H27 H29:H33 H36:H38 H40">
    <cfRule type="cellIs" dxfId="34" priority="1" stopIfTrue="1" operator="equal">
      <formula>"[C]"</formula>
    </cfRule>
    <cfRule type="cellIs" dxfId="33" priority="2" stopIfTrue="1" operator="equal">
      <formula>"W"</formula>
    </cfRule>
  </conditionalFormatting>
  <dataValidations xWindow="369" yWindow="286" count="8">
    <dataValidation type="textLength" imeMode="on" operator="greaterThanOrEqual" showErrorMessage="1" sqref="I36:I38 I29:I33 I40 I5:I6 I26:I27 I21:I24 I16:I19 I12:I14 I9:I10">
      <formula1>0</formula1>
    </dataValidation>
    <dataValidation imeMode="off" allowBlank="1" showErrorMessage="1" prompt="A，C，W，D（半角英字）のいずれか。_x000a_その判定根拠を右の欄に必ず書いてください。" sqref="F9:G10 F36:G38 F21:G24 F16:G19 F12:G14 F40:G40 F4:G7 F26:G34"/>
    <dataValidation operator="equal" showInputMessage="1" showErrorMessage="1" sqref="D12:E14 D29:E33 B40 D21:E24 B12:B14 K24 D9:E10 D40:E40 D5:E6 D26:E27 D16:E19 B36:B38 D36:E38 C25 C20 C11 C15"/>
    <dataValidation type="list" imeMode="off" allowBlank="1" showInputMessage="1" showErrorMessage="1" error="A,C,W,D,-のいずれか。" promptTitle="One from A, C, W or D applies." prompt="Judgment should be same as the lowest result of judgment from all review items in the Criterion 1. Fill in the comments and resons in &quot;Basis and Remarks&quot;, if it is appropriate to give better judgment than the original judgement. (Refer Evaluation Guide) " sqref="H4">
      <formula1>"A,C,W,D,-"</formula1>
    </dataValidation>
    <dataValidation type="list" imeMode="off" allowBlank="1" showInputMessage="1" showErrorMessage="1" error="A, C, W, D, -のいずれか。" promptTitle="A, C, [C], W or D applies." prompt="Choose [C] for the judgment with concern to be a Evaluation Item for the next evaluation if it is Interim Evaluation. Must fill in the cell with basis of its judgment. If Evaluation Item doesn't apply this time, leave it blank." sqref="H5:H6 H9:H10 H12:H14 H16:H19 H21:H24 H26:H27 H29:H33 H36:H38 H40">
      <formula1>"A,C,[C],W,D,-"</formula1>
    </dataValidation>
    <dataValidation type="list" imeMode="off" allowBlank="1" showInputMessage="1" showErrorMessage="1" error="A,C,W,D,-のいずれか。" promptTitle="One from A, C, W or D applies." prompt="Judgment should be same as the lowest result of judgment from all review items in the Criterion 2. Fill in the comments and resons in &quot;Basis and Remarks&quot;, if it is appropriate to give better judgment than the original judgement. (Refer Evaluation Guide) " sqref="H7">
      <formula1>"A,C,W,D,-"</formula1>
    </dataValidation>
    <dataValidation type="list" imeMode="off" allowBlank="1" showInputMessage="1" showErrorMessage="1" error="A,C,W,D,-のいずれか。" promptTitle="One from A, C, W or D applies." prompt="Judgment should be same as the lowest result of judgment from all review items in the Criterion 3. Fill in the comments and resons in &quot;Basis and Remarks&quot;, if it is appropriate to give better judgment than the original judgement. (Refer Evaluation Guide) " sqref="H28">
      <formula1>"A,C,W,D,-"</formula1>
    </dataValidation>
    <dataValidation type="list" imeMode="off" allowBlank="1" showInputMessage="1" showErrorMessage="1" error="A,C,W,D,-のいずれか。" promptTitle="One from A, C, W or D applies." prompt="Judgment should be same as the lowest result of judgment from all review items in the Criterion 4. Fill in the comments and resons in &quot;Basis and Remarks&quot;, if it is appropriate to give better judgment than the original judgement. (Refer Evaluation Guide) " sqref="H34">
      <formula1>"A,C,W,D,-"</formula1>
    </dataValidation>
  </dataValidations>
  <printOptions horizontalCentered="1"/>
  <pageMargins left="0.78740157480314965" right="0.78740157480314965" top="0.78740157480314965" bottom="0.78740157480314965" header="0.51181102362204722" footer="0.31496062992125984"/>
  <pageSetup paperSize="9" scale="65" fitToHeight="20" orientation="portrait" r:id="rId1"/>
  <headerFooter alignWithMargins="0">
    <oddHeader>&amp;R&amp;8日本技術者教育認定基準（2012年度～）</oddHeader>
    <oddFooter>&amp;L&amp;"ＭＳ Ｐ明朝,標準" &amp;R&amp;8審査結果と指摘事項　&amp;P / &amp;N</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H107"/>
  <sheetViews>
    <sheetView view="pageBreakPreview" topLeftCell="C1" zoomScaleNormal="100" workbookViewId="0">
      <selection activeCell="I3" sqref="I3"/>
    </sheetView>
  </sheetViews>
  <sheetFormatPr defaultColWidth="8.625" defaultRowHeight="15"/>
  <cols>
    <col min="1" max="1" width="4.375" style="310" customWidth="1"/>
    <col min="2" max="2" width="21.75" style="131" customWidth="1"/>
    <col min="3" max="3" width="21.625" style="131" customWidth="1"/>
    <col min="4" max="6" width="25.875" style="131" customWidth="1"/>
    <col min="7" max="16384" width="8.625" style="131"/>
  </cols>
  <sheetData>
    <row r="1" spans="1:6" ht="60" customHeight="1" thickBot="1">
      <c r="A1" s="259" t="s">
        <v>397</v>
      </c>
      <c r="B1" s="444" t="str">
        <f ca="1">IF(ISBLANK(INDIRECT("'Basic Point'!E2")),"Select types of Evaluation at the Basic Point worksheet",INDIRECT("'Basic Point'!E2"))</f>
        <v/>
      </c>
      <c r="C1" s="547" t="s">
        <v>761</v>
      </c>
      <c r="D1" s="548"/>
      <c r="E1" s="548"/>
      <c r="F1" s="260"/>
    </row>
    <row r="2" spans="1:6" ht="120" customHeight="1">
      <c r="A2" s="131"/>
      <c r="B2" s="549" t="s">
        <v>701</v>
      </c>
      <c r="C2" s="549"/>
      <c r="D2" s="549"/>
      <c r="E2" s="549"/>
      <c r="F2" s="549"/>
    </row>
    <row r="3" spans="1:6" ht="63.75" customHeight="1">
      <c r="A3" s="131"/>
      <c r="B3" s="584" t="str">
        <f ca="1">CONCATENATE("Program Title: ",C14)</f>
        <v>Program Title: Fill in the Name of the Prorgam at the Basic Point Worksheet</v>
      </c>
      <c r="C3" s="584"/>
      <c r="D3" s="584"/>
      <c r="E3" s="584"/>
      <c r="F3" s="584"/>
    </row>
    <row r="4" spans="1:6" ht="70.5" customHeight="1">
      <c r="A4" s="131"/>
      <c r="B4" s="584" t="str">
        <f ca="1">CONCATENATE("(",C15," )")</f>
        <v>(Fill in the name of Program Operating Organization at the Basic Point Worksheet )</v>
      </c>
      <c r="C4" s="584"/>
      <c r="D4" s="584"/>
      <c r="E4" s="584"/>
      <c r="F4" s="584"/>
    </row>
    <row r="5" spans="1:6" ht="61.5" customHeight="1">
      <c r="A5" s="131"/>
      <c r="B5" s="584" t="str">
        <f ca="1">C16</f>
        <v>Fill in the Field of Accreditation at the Basic Point Worksheet</v>
      </c>
      <c r="C5" s="584"/>
      <c r="D5" s="584"/>
      <c r="E5" s="584"/>
      <c r="F5" s="584"/>
    </row>
    <row r="6" spans="1:6" ht="63.75" customHeight="1">
      <c r="A6" s="131"/>
      <c r="B6" s="581" t="str">
        <f ca="1">C14</f>
        <v>Fill in the Name of the Prorgam at the Basic Point Worksheet</v>
      </c>
      <c r="C6" s="581"/>
      <c r="D6" s="581"/>
      <c r="E6" s="581"/>
      <c r="F6" s="581"/>
    </row>
    <row r="7" spans="1:6" ht="56.25" customHeight="1">
      <c r="A7" s="131"/>
      <c r="B7" s="658" t="s">
        <v>702</v>
      </c>
      <c r="C7" s="658"/>
      <c r="D7" s="658"/>
      <c r="E7" s="658"/>
      <c r="F7" s="658"/>
    </row>
    <row r="8" spans="1:6" ht="65.25" customHeight="1">
      <c r="A8" s="131"/>
      <c r="B8" s="659" t="str">
        <f ca="1">C52</f>
        <v>Fill in the name of the person in charge of the preparation of the Report (Name of Chair of Evaluation &amp; Accreditation Coordination Committee) at the Basic Point Worksheet</v>
      </c>
      <c r="C8" s="659"/>
      <c r="D8" s="659"/>
      <c r="E8" s="659"/>
      <c r="F8" s="659"/>
    </row>
    <row r="9" spans="1:6" ht="44.25" customHeight="1">
      <c r="A9" s="131"/>
      <c r="B9" s="660" t="str">
        <f ca="1">C53</f>
        <v>Fill in the Submission Date of Final Evaluation Report at the Basic Point Worksheet</v>
      </c>
      <c r="C9" s="659"/>
      <c r="D9" s="659"/>
      <c r="E9" s="659"/>
      <c r="F9" s="659"/>
    </row>
    <row r="10" spans="1:6" ht="30" customHeight="1">
      <c r="A10" s="131"/>
      <c r="B10" s="325"/>
      <c r="C10" s="326"/>
      <c r="D10" s="326"/>
      <c r="E10" s="326"/>
      <c r="F10" s="326"/>
    </row>
    <row r="11" spans="1:6" ht="27.75" customHeight="1">
      <c r="A11" s="131"/>
      <c r="B11" s="325"/>
      <c r="C11" s="326"/>
      <c r="D11" s="353" t="s">
        <v>553</v>
      </c>
      <c r="E11" s="354" t="s">
        <v>534</v>
      </c>
      <c r="F11" s="353" t="s">
        <v>539</v>
      </c>
    </row>
    <row r="12" spans="1:6" ht="45" customHeight="1">
      <c r="A12" s="131"/>
      <c r="B12" s="325"/>
      <c r="C12" s="326"/>
      <c r="D12" s="329" t="str">
        <f>IF(OR(($C$76=""),($C$76="　")),"Please fill in VI.",$C$76)</f>
        <v>Please fill in VI.</v>
      </c>
      <c r="E12" s="330" t="str">
        <f>IF($C$76="Non-Accreditation","－",IF(OR(($C$77=""),($C$77="　")),"Please fill in  VI",IF($C$77="Other",CONCATENATE("Other",$E$77),$C$77)))</f>
        <v>Please fill in  VI</v>
      </c>
      <c r="F12" s="330" t="str">
        <f>IF($C$76="Non-accreditation","－",IF(OR(($C$78=""),($C$78="　")),"Please fill in VI",$C$78))</f>
        <v>Please fill in VI</v>
      </c>
    </row>
    <row r="13" spans="1:6" ht="18.75" thickBot="1">
      <c r="A13" s="309" t="s">
        <v>398</v>
      </c>
      <c r="B13" s="249" t="s">
        <v>703</v>
      </c>
    </row>
    <row r="14" spans="1:6" ht="18" customHeight="1">
      <c r="B14" s="235" t="s">
        <v>492</v>
      </c>
      <c r="C14" s="582" t="str">
        <f ca="1">'4. Evaluation Report by Field'!C14</f>
        <v>Fill in the Name of the Prorgam at the Basic Point Worksheet</v>
      </c>
      <c r="D14" s="582"/>
      <c r="E14" s="582"/>
      <c r="F14" s="583"/>
    </row>
    <row r="15" spans="1:6" ht="42.75">
      <c r="B15" s="236" t="s">
        <v>494</v>
      </c>
      <c r="C15" s="558" t="str">
        <f ca="1">'4. Evaluation Report by Field'!C15</f>
        <v>Fill in the name of Program Operating Organization at the Basic Point Worksheet</v>
      </c>
      <c r="D15" s="558"/>
      <c r="E15" s="558"/>
      <c r="F15" s="559"/>
    </row>
    <row r="16" spans="1:6" ht="18" customHeight="1">
      <c r="B16" s="236" t="s">
        <v>496</v>
      </c>
      <c r="C16" s="558" t="str">
        <f ca="1">'4. Evaluation Report by Field'!C16</f>
        <v>Fill in the Field of Accreditation at the Basic Point Worksheet</v>
      </c>
      <c r="D16" s="558"/>
      <c r="E16" s="558"/>
      <c r="F16" s="559"/>
    </row>
    <row r="17" spans="2:6" ht="42.75" hidden="1" customHeight="1">
      <c r="B17" s="236" t="s">
        <v>509</v>
      </c>
      <c r="C17" s="558" t="e">
        <f>'4. Evaluation Report by Field'!C17</f>
        <v>#REF!</v>
      </c>
      <c r="D17" s="558"/>
      <c r="E17" s="558"/>
      <c r="F17" s="559"/>
    </row>
    <row r="18" spans="2:6" ht="29.25" thickBot="1">
      <c r="B18" s="237" t="s">
        <v>684</v>
      </c>
      <c r="C18" s="560" t="str">
        <f ca="1">'4. Evaluation Report by Field'!C18</f>
        <v>Fill in the name of Evaluation Team Dispatching Organization at the Basic Points Worksheet</v>
      </c>
      <c r="D18" s="560"/>
      <c r="E18" s="560"/>
      <c r="F18" s="561"/>
    </row>
    <row r="19" spans="2:6" ht="5.45" customHeight="1"/>
    <row r="20" spans="2:6" ht="15.75" thickBot="1">
      <c r="B20" s="131" t="s">
        <v>704</v>
      </c>
    </row>
    <row r="21" spans="2:6" ht="15.75" thickBot="1">
      <c r="B21" s="152"/>
      <c r="C21" s="244" t="s">
        <v>490</v>
      </c>
      <c r="D21" s="244" t="s">
        <v>491</v>
      </c>
      <c r="E21" s="244" t="s">
        <v>488</v>
      </c>
      <c r="F21" s="245" t="s">
        <v>542</v>
      </c>
    </row>
    <row r="22" spans="2:6" ht="38.25">
      <c r="B22" s="355" t="str">
        <f ca="1">IF(ISBLANK(INDIRECT("'Basic Point'!A15")),"",INDIRECT("'Basic Point'!A15"))</f>
        <v>　</v>
      </c>
      <c r="C22" s="445" t="str">
        <f ca="1">IF(ISBLANK(INDIRECT("'Basic Point'!B15")),"Fill in the name of the Chair at the Basic Point Worksheet",INDIRECT("'Basic Point'!B15"))</f>
        <v>Fill in the name of the Chair at the Basic Point Worksheet</v>
      </c>
      <c r="D22" s="445" t="str">
        <f ca="1">IF(ISBLANK(INDIRECT("'Basic Point'!C15")),"Fill in the affiliation of the Chair at the Basic Point Worksheet",INDIRECT("'Basic Point'!C15"))</f>
        <v>Fill in the affiliation of the Chair at the Basic Point Worksheet</v>
      </c>
      <c r="E22" s="445" t="str">
        <f ca="1">IF(ISBLANK(INDIRECT("'Basic Point'!D15")),"Fill in the position of the chair at the Basic Point Worksheet",INDIRECT("'Basic Point'!D15"))</f>
        <v>Fill in the position of the chair at the Basic Point Worksheet</v>
      </c>
      <c r="F22" s="446" t="str">
        <f ca="1">IF(ISBLANK(INDIRECT("'Basic Point'!E15")),"Fill in the Field of Specialization of the Chair at the Basic Point Worksheet",INDIRECT("'Basic Point'!E15"))</f>
        <v>Fill in the Field of Specialization of the Chair at the Basic Point Worksheet</v>
      </c>
    </row>
    <row r="23" spans="2:6">
      <c r="B23" s="242" t="str">
        <f ca="1">IF(ISBLANK(INDIRECT("'Basic Point'!A16")),"",INDIRECT("'Basic Point'!A16"))</f>
        <v/>
      </c>
      <c r="C23" s="447" t="str">
        <f ca="1">IF(ISBLANK(INDIRECT("'Basic Point'!B16")),"",INDIRECT("'Basic Point'!B16"))</f>
        <v/>
      </c>
      <c r="D23" s="447" t="str">
        <f ca="1">IF(ISBLANK(INDIRECT("'Basic Point'!C16")),"",INDIRECT("'Basic Point'!C16"))</f>
        <v/>
      </c>
      <c r="E23" s="447" t="str">
        <f ca="1">IF(ISBLANK(INDIRECT("'Basic Point'!D16")),"",INDIRECT("'Basic Point'!D16"))</f>
        <v/>
      </c>
      <c r="F23" s="448" t="str">
        <f ca="1">IF(ISBLANK(INDIRECT("'Basic Point'!E16")),"",INDIRECT("'Basic Point'!E16"))</f>
        <v/>
      </c>
    </row>
    <row r="24" spans="2:6">
      <c r="B24" s="242" t="str">
        <f ca="1">IF(ISBLANK(INDIRECT("'Basic Point'!A17")),"",INDIRECT("'Basic Point'!A17"))</f>
        <v/>
      </c>
      <c r="C24" s="447" t="str">
        <f ca="1">IF(ISBLANK(INDIRECT("'Basic Point'!B17")),"",INDIRECT("'Basic Point'!B17"))</f>
        <v/>
      </c>
      <c r="D24" s="447" t="str">
        <f ca="1">IF(ISBLANK(INDIRECT("'Basic Point'!C17")),"",INDIRECT("'Basic Point'!C17"))</f>
        <v/>
      </c>
      <c r="E24" s="447" t="str">
        <f ca="1">IF(ISBLANK(INDIRECT("'Basic Point'!D17")),"",INDIRECT("'Basic Point'!D17"))</f>
        <v/>
      </c>
      <c r="F24" s="448" t="str">
        <f ca="1">IF(ISBLANK(INDIRECT("'Basic Point'!E17")),"",INDIRECT("'Basic Point'!E17"))</f>
        <v/>
      </c>
    </row>
    <row r="25" spans="2:6">
      <c r="B25" s="242" t="str">
        <f ca="1">IF(ISBLANK(INDIRECT("'Basic Point'!A18")),"",INDIRECT("'Basic Point'!A18"))</f>
        <v/>
      </c>
      <c r="C25" s="447" t="str">
        <f ca="1">IF(ISBLANK(INDIRECT("'Basic Point'!B18")),"",INDIRECT("'Basic Point'!B18"))</f>
        <v/>
      </c>
      <c r="D25" s="447" t="str">
        <f ca="1">IF(ISBLANK(INDIRECT("'Basic Point'!C18")),"",INDIRECT("'Basic Point'!C18"))</f>
        <v/>
      </c>
      <c r="E25" s="447" t="str">
        <f ca="1">IF(ISBLANK(INDIRECT("'Basic Point'!D18")),"",INDIRECT("'Basic Point'!D18"))</f>
        <v/>
      </c>
      <c r="F25" s="448" t="str">
        <f ca="1">IF(ISBLANK(INDIRECT("'Basic Point'!E18")),"",INDIRECT("'Basic Point'!E18"))</f>
        <v/>
      </c>
    </row>
    <row r="26" spans="2:6">
      <c r="B26" s="242" t="str">
        <f ca="1">IF(ISBLANK(INDIRECT("'Basic Point'!A19")),"",INDIRECT("'Basic Point'!A19"))</f>
        <v/>
      </c>
      <c r="C26" s="447" t="str">
        <f ca="1">IF(ISBLANK(INDIRECT("'Basic Point'!B19")),"",INDIRECT("'Basic Point'!B19"))</f>
        <v/>
      </c>
      <c r="D26" s="447" t="str">
        <f ca="1">IF(ISBLANK(INDIRECT("'Basic Point'!C19")),"",INDIRECT("'Basic Point'!C19"))</f>
        <v/>
      </c>
      <c r="E26" s="447" t="str">
        <f ca="1">IF(ISBLANK(INDIRECT("'Basic Point'!D19")),"",INDIRECT("'Basic Point'!D19"))</f>
        <v/>
      </c>
      <c r="F26" s="448" t="str">
        <f ca="1">IF(ISBLANK(INDIRECT("'Basic Point'!E19")),"",INDIRECT("'Basic Point'!E19"))</f>
        <v/>
      </c>
    </row>
    <row r="27" spans="2:6">
      <c r="B27" s="242" t="str">
        <f ca="1">IF(ISBLANK(INDIRECT("'Basic Point'!A20")),"",INDIRECT("'Basic Point'!A20"))</f>
        <v>　</v>
      </c>
      <c r="C27" s="447" t="str">
        <f ca="1">IF(ISBLANK(INDIRECT("'Basic Point'!B20")),"",INDIRECT("'Basic Point'!B20"))</f>
        <v/>
      </c>
      <c r="D27" s="447" t="str">
        <f ca="1">IF(ISBLANK(INDIRECT("'Basic Point'!C20")),"",INDIRECT("'Basic Point'!C20"))</f>
        <v/>
      </c>
      <c r="E27" s="447" t="str">
        <f ca="1">IF(ISBLANK(INDIRECT("'Basic Point'!D20")),"",INDIRECT("'Basic Point'!D20"))</f>
        <v/>
      </c>
      <c r="F27" s="448" t="str">
        <f ca="1">IF(ISBLANK(INDIRECT("'Basic Point'!E20")),"",INDIRECT("'Basic Point'!E20"))</f>
        <v/>
      </c>
    </row>
    <row r="28" spans="2:6">
      <c r="B28" s="242" t="str">
        <f ca="1">IF(ISBLANK(INDIRECT("'Basic Point'!A21")),"",INDIRECT("'Basic Point'!A21"))</f>
        <v/>
      </c>
      <c r="C28" s="447" t="str">
        <f ca="1">IF(ISBLANK(INDIRECT("'Basic Point'!B21")),"",INDIRECT("'Basic Point'!B21"))</f>
        <v/>
      </c>
      <c r="D28" s="447" t="str">
        <f ca="1">IF(ISBLANK(INDIRECT("'Basic Point'!C21")),"",INDIRECT("'Basic Point'!C21"))</f>
        <v/>
      </c>
      <c r="E28" s="447" t="str">
        <f ca="1">IF(ISBLANK(INDIRECT("'Basic Point'!D21")),"",INDIRECT("'Basic Point'!D21"))</f>
        <v/>
      </c>
      <c r="F28" s="448" t="str">
        <f ca="1">IF(ISBLANK(INDIRECT("'Basic Point'!E21")),"",INDIRECT("'Basic Point'!E21"))</f>
        <v/>
      </c>
    </row>
    <row r="29" spans="2:6">
      <c r="B29" s="242" t="str">
        <f ca="1">IF(ISBLANK(INDIRECT("'Basic Point'!A22")),"",INDIRECT("'Basic Point'!A22"))</f>
        <v/>
      </c>
      <c r="C29" s="447" t="str">
        <f ca="1">IF(ISBLANK(INDIRECT("'Basic Point'!B22")),"",INDIRECT("'Basic Point'!B22"))</f>
        <v/>
      </c>
      <c r="D29" s="447" t="str">
        <f ca="1">IF(ISBLANK(INDIRECT("'Basic Point'!C22")),"",INDIRECT("'Basic Point'!C22"))</f>
        <v/>
      </c>
      <c r="E29" s="447" t="str">
        <f ca="1">IF(ISBLANK(INDIRECT("'Basic Point'!D22")),"",INDIRECT("'Basic Point'!D22"))</f>
        <v/>
      </c>
      <c r="F29" s="448" t="str">
        <f ca="1">IF(ISBLANK(INDIRECT("'Basic Point'!E22")),"",INDIRECT("'Basic Point'!E22"))</f>
        <v/>
      </c>
    </row>
    <row r="30" spans="2:6">
      <c r="B30" s="242" t="str">
        <f ca="1">IF(ISBLANK(INDIRECT("'Basic Point'!A23")),"",INDIRECT("'Basic Point'!A23"))</f>
        <v/>
      </c>
      <c r="C30" s="447" t="str">
        <f ca="1">IF(ISBLANK(INDIRECT("'Basic Point'!B23")),"",INDIRECT("'Basic Point'!B23"))</f>
        <v/>
      </c>
      <c r="D30" s="447" t="str">
        <f ca="1">IF(ISBLANK(INDIRECT("'Basic Point'!C23")),"",INDIRECT("'Basic Point'!C23"))</f>
        <v/>
      </c>
      <c r="E30" s="447" t="str">
        <f ca="1">IF(ISBLANK(INDIRECT("'Basic Point'!D23")),"",INDIRECT("'Basic Point'!D23"))</f>
        <v/>
      </c>
      <c r="F30" s="448" t="str">
        <f ca="1">IF(ISBLANK(INDIRECT("'Basic Point'!E23")),"",INDIRECT("'Basic Point'!E23"))</f>
        <v/>
      </c>
    </row>
    <row r="31" spans="2:6">
      <c r="B31" s="242" t="str">
        <f ca="1">IF(ISBLANK(INDIRECT("'Basic Point'!A24")),"",INDIRECT("'Basic Point'!A24"))</f>
        <v/>
      </c>
      <c r="C31" s="447" t="str">
        <f ca="1">IF(ISBLANK(INDIRECT("'Basic Point'!B24")),"",INDIRECT("'Basic Point'!B24"))</f>
        <v/>
      </c>
      <c r="D31" s="447" t="str">
        <f ca="1">IF(ISBLANK(INDIRECT("'Basic Point'!C24")),"",INDIRECT("'Basic Point'!C24"))</f>
        <v/>
      </c>
      <c r="E31" s="447" t="str">
        <f ca="1">IF(ISBLANK(INDIRECT("'Basic Point'!D24")),"",INDIRECT("'Basic Point'!D24"))</f>
        <v/>
      </c>
      <c r="F31" s="448" t="str">
        <f ca="1">IF(ISBLANK(INDIRECT("'Basic Point'!E24")),"",INDIRECT("'Basic Point'!E24"))</f>
        <v/>
      </c>
    </row>
    <row r="32" spans="2:6" ht="15.75" thickBot="1">
      <c r="B32" s="243" t="str">
        <f ca="1">IF(ISBLANK(INDIRECT("'Basic Point'!A25")),"",INDIRECT("'Basic Point'!A25"))</f>
        <v/>
      </c>
      <c r="C32" s="449" t="str">
        <f ca="1">IF(ISBLANK(INDIRECT("'Basic Point'!B25")),"",INDIRECT("'Basic Point'!B25"))</f>
        <v/>
      </c>
      <c r="D32" s="449" t="str">
        <f ca="1">IF(ISBLANK(INDIRECT("'Basic Point'!C25")),"",INDIRECT("'Basic Point'!C25"))</f>
        <v/>
      </c>
      <c r="E32" s="449" t="str">
        <f ca="1">IF(ISBLANK(INDIRECT("'Basic Point'!D25")),"",INDIRECT("'Basic Point'!D25"))</f>
        <v/>
      </c>
      <c r="F32" s="450" t="str">
        <f ca="1">IF(ISBLANK(INDIRECT("'Basic Point'!E25")),"",INDIRECT("'Basic Point'!E25"))</f>
        <v/>
      </c>
    </row>
    <row r="34" spans="2:5" ht="15.75" thickBot="1">
      <c r="B34" s="131" t="s">
        <v>512</v>
      </c>
    </row>
    <row r="35" spans="2:5">
      <c r="B35" s="246" t="s">
        <v>554</v>
      </c>
      <c r="C35" s="247" t="s">
        <v>489</v>
      </c>
      <c r="D35" s="247" t="s">
        <v>549</v>
      </c>
      <c r="E35" s="248" t="s">
        <v>488</v>
      </c>
    </row>
    <row r="36" spans="2:5" ht="30">
      <c r="B36" s="457" t="s">
        <v>599</v>
      </c>
      <c r="C36" s="265" t="str">
        <f ca="1">IF(ISBLANK(INDIRECT("'Basic Point'!B29")),"Fill in the Basic Point Worksheet",INDIRECT("'Basic Point'!B29"))</f>
        <v>Fill in the Basic Point Worksheet</v>
      </c>
      <c r="D36" s="265" t="str">
        <f ca="1">IF(ISBLANK(INDIRECT("'Basic Point'!C29")),"Fill in the Basic Point Worksheet",INDIRECT("'Basic Point'!C29"))</f>
        <v>Fill in the Basic Point Worksheet</v>
      </c>
      <c r="E36" s="266" t="str">
        <f ca="1">IF(ISBLANK(INDIRECT("'Basic Point'!D29")),"Fill in the Basic Point Worksheet",INDIRECT("'Basic Point'!D29"))</f>
        <v>Fill in the Basic Point Worksheet</v>
      </c>
    </row>
    <row r="37" spans="2:5" ht="30.75" thickBot="1">
      <c r="B37" s="458" t="s">
        <v>600</v>
      </c>
      <c r="C37" s="267" t="str">
        <f ca="1">IF(ISBLANK(INDIRECT("'Basic Point'!B30")),"Fill in the Basic Point Worksheet",INDIRECT("'Basic Point'!B30"))</f>
        <v>Fill in the Basic Point Worksheet</v>
      </c>
      <c r="D37" s="267" t="str">
        <f ca="1">IF(ISBLANK(INDIRECT("'Basic Point'!C30")),"Fill in the Basic Point Worksheet",INDIRECT("'Basic Point'!C30"))</f>
        <v>Fill in the Basic Point Worksheet</v>
      </c>
      <c r="E37" s="268" t="str">
        <f ca="1">IF(ISBLANK(INDIRECT("'Basic Point'!D30")),"Fill in the Basic Point Worksheet",INDIRECT("'Basic Point'!D30"))</f>
        <v>Fill in the Basic Point Worksheet</v>
      </c>
    </row>
    <row r="38" spans="2:5" ht="6" customHeight="1"/>
    <row r="39" spans="2:5" ht="15.75" thickBot="1">
      <c r="B39" s="131" t="s">
        <v>705</v>
      </c>
    </row>
    <row r="40" spans="2:5" ht="85.5">
      <c r="B40" s="319" t="s">
        <v>517</v>
      </c>
      <c r="C40" s="454" t="str">
        <f ca="1">'4. Evaluation Report by Field'!C40</f>
        <v>Fill in the name of the person in charge of preparation of 1st Evaluation Report (Chair) at the Basic Point Worksheet</v>
      </c>
    </row>
    <row r="41" spans="2:5" ht="57.75" thickBot="1">
      <c r="B41" s="264" t="s">
        <v>443</v>
      </c>
      <c r="C41" s="473" t="str">
        <f ca="1">'4. Evaluation Report by Field'!C41</f>
        <v>Fill in the Submission Date of 1st Evaluation Report at the Basic Point Worksheet</v>
      </c>
    </row>
    <row r="42" spans="2:5" ht="7.5" customHeight="1">
      <c r="B42" s="316"/>
      <c r="C42" s="317"/>
    </row>
    <row r="43" spans="2:5" ht="15.75" thickBot="1">
      <c r="B43" s="318" t="s">
        <v>685</v>
      </c>
    </row>
    <row r="44" spans="2:5" ht="85.5">
      <c r="B44" s="319" t="s">
        <v>524</v>
      </c>
      <c r="C44" s="454" t="str">
        <f ca="1">'4. Evaluation Report by Field'!C44</f>
        <v>Fill in the name of the person in charge of the preparation of 2nd Evaluation Report (Chair) at the Basic Point Worksheet</v>
      </c>
    </row>
    <row r="45" spans="2:5" ht="57.75" thickBot="1">
      <c r="B45" s="264" t="s">
        <v>443</v>
      </c>
      <c r="C45" s="473" t="str">
        <f ca="1">'4. Evaluation Report by Field'!C45</f>
        <v>Fill in the Submission Date of 2nd Evaluation Report at the Basic Point Worksheet</v>
      </c>
    </row>
    <row r="46" spans="2:5" ht="7.5" customHeight="1"/>
    <row r="47" spans="2:5" ht="15.75" thickBot="1">
      <c r="B47" s="390" t="s">
        <v>706</v>
      </c>
    </row>
    <row r="48" spans="2:5" ht="99.75">
      <c r="B48" s="319" t="s">
        <v>525</v>
      </c>
      <c r="C48" s="454" t="str">
        <f ca="1">'4. Evaluation Report by Field'!C48</f>
        <v>Fill in the name of the person in charge of the preparation of the Report (Name of Chair of Evaluation Committee by Filed) at the Basic Point Worksheet</v>
      </c>
    </row>
    <row r="49" spans="1:6" ht="57.75" thickBot="1">
      <c r="B49" s="264" t="s">
        <v>443</v>
      </c>
      <c r="C49" s="473" t="str">
        <f ca="1">'4. Evaluation Report by Field'!C49</f>
        <v>Fill in the Submission Date of Evaluation Report by Field at the Basic Point Worksheet</v>
      </c>
    </row>
    <row r="50" spans="1:6" ht="6" customHeight="1"/>
    <row r="51" spans="1:6" ht="15.75" thickBot="1">
      <c r="B51" s="390" t="s">
        <v>707</v>
      </c>
    </row>
    <row r="52" spans="1:6" ht="128.25">
      <c r="B52" s="319" t="s">
        <v>518</v>
      </c>
      <c r="C52" s="451" t="str">
        <f ca="1">IF(ISBLANK(INDIRECT("'Basic Point'!C49")),"Fill in the name of the person in charge of the preparation of the Report (Name of Chair of Evaluation &amp; Accreditation Coordination Committee) at the Basic Point Worksheet",INDIRECT("'Basic Point'!C49"))</f>
        <v>Fill in the name of the person in charge of the preparation of the Report (Name of Chair of Evaluation &amp; Accreditation Coordination Committee) at the Basic Point Worksheet</v>
      </c>
    </row>
    <row r="53" spans="1:6" ht="57.75" thickBot="1">
      <c r="B53" s="264" t="s">
        <v>443</v>
      </c>
      <c r="C53" s="473" t="str">
        <f ca="1">IF(ISBLANK(INDIRECT("'Basic Point'!B49")),"Fill in the Submission Date of Final Evaluation Report at the Basic Point Worksheet",INDIRECT("'Basic Point'!B49"))</f>
        <v>Fill in the Submission Date of Final Evaluation Report at the Basic Point Worksheet</v>
      </c>
    </row>
    <row r="54" spans="1:6" ht="4.5" customHeight="1"/>
    <row r="55" spans="1:6" ht="30">
      <c r="B55" s="425" t="str">
        <f>'Behavioral Record'!A1</f>
        <v>Evaluation Team Behavioral Record</v>
      </c>
      <c r="C55" s="131" t="s">
        <v>538</v>
      </c>
    </row>
    <row r="57" spans="1:6" ht="20.25">
      <c r="B57" s="261" t="s">
        <v>681</v>
      </c>
    </row>
    <row r="58" spans="1:6" ht="23.25" customHeight="1" thickBot="1">
      <c r="B58" s="131" t="s">
        <v>552</v>
      </c>
    </row>
    <row r="59" spans="1:6" ht="90" customHeight="1" thickBot="1">
      <c r="A59" s="131"/>
      <c r="B59" s="649" t="str">
        <f>IF('4. Evaluation Report by Field'!B55="","",'4. Evaluation Report by Field'!B55)</f>
        <v/>
      </c>
      <c r="C59" s="685"/>
      <c r="D59" s="685"/>
      <c r="E59" s="685"/>
      <c r="F59" s="686"/>
    </row>
    <row r="60" spans="1:6" ht="15.75">
      <c r="A60" s="271"/>
      <c r="B60" s="351"/>
      <c r="C60" s="338"/>
      <c r="D60" s="393"/>
      <c r="E60" s="393"/>
      <c r="F60" s="352"/>
    </row>
    <row r="61" spans="1:6" ht="21" thickBot="1">
      <c r="B61" s="261" t="s">
        <v>708</v>
      </c>
    </row>
    <row r="62" spans="1:6" ht="81" customHeight="1">
      <c r="A62" s="271" t="s">
        <v>396</v>
      </c>
      <c r="B62" s="688" t="str">
        <f>IF('4. Evaluation Report by Field'!B58="","",'4. Evaluation Report by Field'!B58)</f>
        <v>Strength of the Program</v>
      </c>
      <c r="C62" s="689"/>
      <c r="D62" s="689"/>
      <c r="E62" s="689"/>
      <c r="F62" s="690"/>
    </row>
    <row r="63" spans="1:6" ht="87" customHeight="1">
      <c r="A63" s="271"/>
      <c r="B63" s="547" t="str">
        <f>IF('4. Evaluation Report by Field'!B59="","",'4. Evaluation Report by Field'!B59)</f>
        <v>Major Problem of the Program</v>
      </c>
      <c r="C63" s="601"/>
      <c r="D63" s="601"/>
      <c r="E63" s="601"/>
      <c r="F63" s="602"/>
    </row>
    <row r="64" spans="1:6" ht="9" customHeight="1" thickBot="1">
      <c r="A64" s="271"/>
      <c r="B64" s="691" t="str">
        <f>IF('4. Evaluation Report by Field'!B60="","",'4. Evaluation Report by Field'!B60)</f>
        <v/>
      </c>
      <c r="C64" s="692"/>
      <c r="D64" s="692"/>
      <c r="E64" s="692"/>
      <c r="F64" s="693"/>
    </row>
    <row r="65" spans="1:8" ht="16.5" customHeight="1">
      <c r="A65" s="271"/>
      <c r="B65" s="420"/>
      <c r="C65" s="397"/>
      <c r="D65" s="395"/>
      <c r="E65" s="395"/>
      <c r="F65" s="351"/>
    </row>
    <row r="66" spans="1:8" ht="49.5" customHeight="1">
      <c r="A66" s="271"/>
      <c r="B66" s="554" t="str">
        <f ca="1">IF(OR((INDIRECT("'Basic Point'!B2")=""),(INDIRECT("'Basic Point'!B2")="　")),"Select types of Evaluation at the Basic Point Worksheet in order to display whether information on item V is necessary!!!",IF(INDIRECT("'Basic Point'!B2")="","",IF(INDIRECT("'Basic Point'!B2")="New (Accreditation begins from previous year of Evaluation)","Requres information of item V due to New Evaluation (Accreditation begins from previous year of Evaluation)","No need of information on item V.  Is not the case of New Evaluation (Accreditation begins from previous year of Evaluation)")))</f>
        <v>Select types of Evaluation at the Basic Point Worksheet in order to display whether information on item V is necessary!!!</v>
      </c>
      <c r="C66" s="554"/>
      <c r="D66" s="554"/>
      <c r="E66" s="554"/>
      <c r="F66" s="554"/>
    </row>
    <row r="67" spans="1:8" ht="49.5" customHeight="1" thickBot="1">
      <c r="A67" s="271"/>
      <c r="B67" s="621" t="s">
        <v>717</v>
      </c>
      <c r="C67" s="687"/>
      <c r="D67" s="687"/>
      <c r="E67" s="687"/>
      <c r="F67" s="687"/>
      <c r="H67" s="273"/>
    </row>
    <row r="68" spans="1:8" ht="50.25" customHeight="1">
      <c r="A68" s="271"/>
      <c r="B68" s="607" t="s">
        <v>677</v>
      </c>
      <c r="C68" s="608"/>
      <c r="D68" s="608"/>
      <c r="E68" s="609"/>
      <c r="F68" s="350" t="str">
        <f>'4. Evaluation Report by Field'!F64</f>
        <v xml:space="preserve">(Confirmation Result by the Evaluation Team) </v>
      </c>
    </row>
    <row r="69" spans="1:8" ht="60">
      <c r="A69" s="271"/>
      <c r="B69" s="562" t="s">
        <v>709</v>
      </c>
      <c r="C69" s="563"/>
      <c r="D69" s="564"/>
      <c r="E69" s="275" t="s">
        <v>710</v>
      </c>
      <c r="F69" s="332" t="str">
        <f>'4. Evaluation Report by Field'!F65</f>
        <v xml:space="preserve">(Confirmation Result by the Evaluation Team) </v>
      </c>
    </row>
    <row r="70" spans="1:8" ht="120">
      <c r="A70" s="271"/>
      <c r="B70" s="678"/>
      <c r="C70" s="634"/>
      <c r="D70" s="635"/>
      <c r="E70" s="333" t="s">
        <v>675</v>
      </c>
      <c r="F70" s="334" t="str">
        <f>'4. Evaluation Report by Field'!F66</f>
        <v xml:space="preserve">(Confirmation Result by the Evaluation Team) </v>
      </c>
    </row>
    <row r="71" spans="1:8" ht="45" customHeight="1">
      <c r="A71" s="271"/>
      <c r="B71" s="679" t="str">
        <f>'4. Evaluation Report by Field'!B67</f>
        <v>Comment of the Evaluation Team if there is "X "for the "Confirmation result of equivalency of graduates one year prior to the Evaluation"</v>
      </c>
      <c r="C71" s="680"/>
      <c r="D71" s="680"/>
      <c r="E71" s="680"/>
      <c r="F71" s="681"/>
    </row>
    <row r="72" spans="1:8" ht="53.25" customHeight="1">
      <c r="A72" s="271"/>
      <c r="B72" s="622" t="str">
        <f>'4. Evaluation Report by Field'!B68</f>
        <v>(Evaluation Result of the Evaluation Committee by  Field to the "Confirmation result of equivalency of graduates one year prior to the Evaluation")</v>
      </c>
      <c r="C72" s="680"/>
      <c r="D72" s="680"/>
      <c r="E72" s="680"/>
      <c r="F72" s="681"/>
    </row>
    <row r="73" spans="1:8" ht="60" customHeight="1" thickBot="1">
      <c r="A73" s="271"/>
      <c r="B73" s="574" t="s">
        <v>711</v>
      </c>
      <c r="C73" s="604"/>
      <c r="D73" s="604"/>
      <c r="E73" s="604"/>
      <c r="F73" s="605"/>
    </row>
    <row r="74" spans="1:8" ht="53.25" customHeight="1">
      <c r="A74" s="131"/>
      <c r="B74" s="398"/>
      <c r="C74" s="338"/>
      <c r="D74" s="393"/>
      <c r="E74" s="393"/>
      <c r="F74" s="393"/>
    </row>
    <row r="75" spans="1:8" ht="21" thickBot="1">
      <c r="B75" s="261" t="s">
        <v>592</v>
      </c>
    </row>
    <row r="76" spans="1:8" s="136" customFormat="1" ht="45">
      <c r="A76" s="434"/>
      <c r="B76" s="342" t="s">
        <v>536</v>
      </c>
      <c r="C76" s="664" t="s">
        <v>533</v>
      </c>
      <c r="D76" s="665"/>
      <c r="E76" s="343"/>
      <c r="F76" s="344"/>
    </row>
    <row r="77" spans="1:8" s="136" customFormat="1" ht="30">
      <c r="A77" s="434"/>
      <c r="B77" s="345" t="s">
        <v>520</v>
      </c>
      <c r="C77" s="666" t="s">
        <v>415</v>
      </c>
      <c r="D77" s="667"/>
      <c r="E77" s="668" t="s">
        <v>760</v>
      </c>
      <c r="F77" s="669"/>
    </row>
    <row r="78" spans="1:8" s="136" customFormat="1" ht="45">
      <c r="A78" s="434"/>
      <c r="B78" s="346" t="s">
        <v>537</v>
      </c>
      <c r="C78" s="676" t="s">
        <v>533</v>
      </c>
      <c r="D78" s="677"/>
      <c r="E78" s="347"/>
      <c r="F78" s="348"/>
    </row>
    <row r="79" spans="1:8" ht="57.75" thickBot="1">
      <c r="B79" s="460" t="s">
        <v>716</v>
      </c>
      <c r="C79" s="682" t="s">
        <v>712</v>
      </c>
      <c r="D79" s="683"/>
      <c r="E79" s="683"/>
      <c r="F79" s="684"/>
    </row>
    <row r="80" spans="1:8">
      <c r="B80" s="349"/>
      <c r="C80" s="349"/>
    </row>
    <row r="81" spans="2:6" ht="21" thickBot="1">
      <c r="B81" s="337" t="s">
        <v>714</v>
      </c>
      <c r="C81" s="338"/>
      <c r="D81" s="393"/>
      <c r="E81" s="393"/>
      <c r="F81" s="393"/>
    </row>
    <row r="82" spans="2:6" ht="15" customHeight="1">
      <c r="B82" s="639" t="s">
        <v>715</v>
      </c>
      <c r="C82" s="653"/>
      <c r="D82" s="654"/>
      <c r="E82" s="654"/>
      <c r="F82" s="655"/>
    </row>
    <row r="83" spans="2:6" ht="15" customHeight="1">
      <c r="B83" s="339" t="s">
        <v>523</v>
      </c>
      <c r="C83" s="642" t="s">
        <v>519</v>
      </c>
      <c r="D83" s="656"/>
      <c r="E83" s="656"/>
      <c r="F83" s="657"/>
    </row>
    <row r="84" spans="2:6" ht="96.75" customHeight="1">
      <c r="B84" s="466" t="str">
        <f>IF('4. Evaluation Report by Field'!B76="","",'4. Evaluation Report by Field'!B76)</f>
        <v/>
      </c>
      <c r="C84" s="673" t="str">
        <f>IF('4. Evaluation Report by Field'!C76="","",'4. Evaluation Report by Field'!C76)</f>
        <v/>
      </c>
      <c r="D84" s="674"/>
      <c r="E84" s="674"/>
      <c r="F84" s="675"/>
    </row>
    <row r="85" spans="2:6" ht="11.25" customHeight="1">
      <c r="B85" s="466" t="str">
        <f>IF('4. Evaluation Report by Field'!B77="","",'4. Evaluation Report by Field'!B77)</f>
        <v/>
      </c>
      <c r="C85" s="670" t="str">
        <f>IF('4. Evaluation Report by Field'!C77="","",'4. Evaluation Report by Field'!C77)</f>
        <v/>
      </c>
      <c r="D85" s="671"/>
      <c r="E85" s="671"/>
      <c r="F85" s="672"/>
    </row>
    <row r="86" spans="2:6" ht="11.25" customHeight="1" thickBot="1">
      <c r="B86" s="468" t="str">
        <f>IF('4. Evaluation Report by Field'!B78="","",'4. Evaluation Report by Field'!B78)</f>
        <v/>
      </c>
      <c r="C86" s="661" t="str">
        <f>IF('4. Evaluation Report by Field'!C78="","",'4. Evaluation Report by Field'!C78)</f>
        <v/>
      </c>
      <c r="D86" s="662"/>
      <c r="E86" s="662"/>
      <c r="F86" s="663"/>
    </row>
    <row r="87" spans="2:6" ht="15.75" thickBot="1">
      <c r="B87" s="338"/>
      <c r="C87" s="338"/>
      <c r="D87" s="393"/>
      <c r="E87" s="393"/>
      <c r="F87" s="393"/>
    </row>
    <row r="88" spans="2:6">
      <c r="B88" s="639" t="s">
        <v>713</v>
      </c>
      <c r="C88" s="653"/>
      <c r="D88" s="654"/>
      <c r="E88" s="654"/>
      <c r="F88" s="655"/>
    </row>
    <row r="89" spans="2:6">
      <c r="B89" s="339" t="s">
        <v>522</v>
      </c>
      <c r="C89" s="642" t="s">
        <v>519</v>
      </c>
      <c r="D89" s="656"/>
      <c r="E89" s="656"/>
      <c r="F89" s="657"/>
    </row>
    <row r="90" spans="2:6" ht="90" customHeight="1">
      <c r="B90" s="472"/>
      <c r="C90" s="645"/>
      <c r="D90" s="646"/>
      <c r="E90" s="646"/>
      <c r="F90" s="647"/>
    </row>
    <row r="91" spans="2:6" ht="10.5" hidden="1" customHeight="1">
      <c r="B91" s="472"/>
      <c r="C91" s="610"/>
      <c r="D91" s="572"/>
      <c r="E91" s="572"/>
      <c r="F91" s="573"/>
    </row>
    <row r="92" spans="2:6" hidden="1">
      <c r="B92" s="472"/>
      <c r="C92" s="610"/>
      <c r="D92" s="572"/>
      <c r="E92" s="572"/>
      <c r="F92" s="573"/>
    </row>
    <row r="93" spans="2:6" hidden="1">
      <c r="B93" s="472"/>
      <c r="C93" s="610"/>
      <c r="D93" s="572"/>
      <c r="E93" s="572"/>
      <c r="F93" s="573"/>
    </row>
    <row r="94" spans="2:6" hidden="1">
      <c r="B94" s="472"/>
      <c r="C94" s="610"/>
      <c r="D94" s="572"/>
      <c r="E94" s="572"/>
      <c r="F94" s="573"/>
    </row>
    <row r="95" spans="2:6" hidden="1">
      <c r="B95" s="472"/>
      <c r="C95" s="610"/>
      <c r="D95" s="572"/>
      <c r="E95" s="572"/>
      <c r="F95" s="573"/>
    </row>
    <row r="96" spans="2:6" hidden="1">
      <c r="B96" s="472"/>
      <c r="C96" s="610"/>
      <c r="D96" s="572"/>
      <c r="E96" s="572"/>
      <c r="F96" s="573"/>
    </row>
    <row r="97" spans="2:6" hidden="1">
      <c r="B97" s="472"/>
      <c r="C97" s="610"/>
      <c r="D97" s="572"/>
      <c r="E97" s="572"/>
      <c r="F97" s="573"/>
    </row>
    <row r="98" spans="2:6" hidden="1">
      <c r="B98" s="472"/>
      <c r="C98" s="610"/>
      <c r="D98" s="572"/>
      <c r="E98" s="572"/>
      <c r="F98" s="573"/>
    </row>
    <row r="99" spans="2:6" hidden="1">
      <c r="B99" s="472"/>
      <c r="C99" s="610"/>
      <c r="D99" s="572"/>
      <c r="E99" s="572"/>
      <c r="F99" s="573"/>
    </row>
    <row r="100" spans="2:6" hidden="1">
      <c r="B100" s="472"/>
      <c r="C100" s="610"/>
      <c r="D100" s="572"/>
      <c r="E100" s="572"/>
      <c r="F100" s="573"/>
    </row>
    <row r="101" spans="2:6" ht="9" customHeight="1">
      <c r="B101" s="472"/>
      <c r="C101" s="469"/>
      <c r="D101" s="470"/>
      <c r="E101" s="470"/>
      <c r="F101" s="471"/>
    </row>
    <row r="102" spans="2:6" ht="9.75" customHeight="1" thickBot="1">
      <c r="B102" s="467"/>
      <c r="C102" s="625"/>
      <c r="D102" s="575"/>
      <c r="E102" s="575"/>
      <c r="F102" s="576"/>
    </row>
    <row r="104" spans="2:6" ht="21" thickBot="1">
      <c r="B104" s="261" t="s">
        <v>521</v>
      </c>
    </row>
    <row r="105" spans="2:6" ht="100.5" customHeight="1">
      <c r="B105" s="636"/>
      <c r="C105" s="650"/>
      <c r="D105" s="650"/>
      <c r="E105" s="650"/>
      <c r="F105" s="651"/>
    </row>
    <row r="106" spans="2:6" ht="6.75" customHeight="1">
      <c r="B106" s="571"/>
      <c r="C106" s="652"/>
      <c r="D106" s="652"/>
      <c r="E106" s="652"/>
      <c r="F106" s="573"/>
    </row>
    <row r="107" spans="2:6" ht="6.75" customHeight="1" thickBot="1">
      <c r="B107" s="574"/>
      <c r="C107" s="575"/>
      <c r="D107" s="575"/>
      <c r="E107" s="575"/>
      <c r="F107" s="576"/>
    </row>
  </sheetData>
  <sheetProtection formatCells="0" formatRows="0"/>
  <mergeCells count="52">
    <mergeCell ref="B63:F63"/>
    <mergeCell ref="C15:F15"/>
    <mergeCell ref="C18:F18"/>
    <mergeCell ref="B59:F59"/>
    <mergeCell ref="B68:E68"/>
    <mergeCell ref="B67:F67"/>
    <mergeCell ref="B62:F62"/>
    <mergeCell ref="C16:F16"/>
    <mergeCell ref="B64:F64"/>
    <mergeCell ref="C86:F86"/>
    <mergeCell ref="B82:F82"/>
    <mergeCell ref="C76:D76"/>
    <mergeCell ref="B73:F73"/>
    <mergeCell ref="B66:F66"/>
    <mergeCell ref="C77:D77"/>
    <mergeCell ref="E77:F77"/>
    <mergeCell ref="C85:F85"/>
    <mergeCell ref="C84:F84"/>
    <mergeCell ref="C83:F83"/>
    <mergeCell ref="C78:D78"/>
    <mergeCell ref="B69:D70"/>
    <mergeCell ref="B71:F71"/>
    <mergeCell ref="C79:F79"/>
    <mergeCell ref="B72:F72"/>
    <mergeCell ref="C1:E1"/>
    <mergeCell ref="C17:F17"/>
    <mergeCell ref="B7:F7"/>
    <mergeCell ref="B8:F8"/>
    <mergeCell ref="B2:F2"/>
    <mergeCell ref="C14:F14"/>
    <mergeCell ref="B3:F3"/>
    <mergeCell ref="B4:F4"/>
    <mergeCell ref="B5:F5"/>
    <mergeCell ref="B6:F6"/>
    <mergeCell ref="B9:F9"/>
    <mergeCell ref="C91:F91"/>
    <mergeCell ref="B105:F105"/>
    <mergeCell ref="B106:F106"/>
    <mergeCell ref="C90:F90"/>
    <mergeCell ref="B88:F88"/>
    <mergeCell ref="C95:F95"/>
    <mergeCell ref="C100:F100"/>
    <mergeCell ref="C99:F99"/>
    <mergeCell ref="C97:F97"/>
    <mergeCell ref="C98:F98"/>
    <mergeCell ref="C89:F89"/>
    <mergeCell ref="B107:F107"/>
    <mergeCell ref="C102:F102"/>
    <mergeCell ref="C92:F92"/>
    <mergeCell ref="C93:F93"/>
    <mergeCell ref="C96:F96"/>
    <mergeCell ref="C94:F94"/>
  </mergeCells>
  <phoneticPr fontId="2"/>
  <conditionalFormatting sqref="B68:F73">
    <cfRule type="expression" dxfId="32" priority="1" stopIfTrue="1">
      <formula>AND(INDIRECT("'Basic Point'!B2")&lt;&gt;"",INDIRECT("'Basic Point'!B2")&lt;&gt;"New (Accreditation begins from previous year of Examination)")</formula>
    </cfRule>
  </conditionalFormatting>
  <dataValidations count="5">
    <dataValidation type="list" allowBlank="1" showInputMessage="1" showErrorMessage="1" error="認定・不認定のいずれかを選択してください" prompt="Select &quot;Accredited&quot; or &quot;Not Accredited&quot; for proposal." sqref="C76">
      <formula1>"　,Accredited,Not Accredited"</formula1>
    </dataValidation>
    <dataValidation type="list" allowBlank="1" showInputMessage="1" showErrorMessage="1" error="認定の有効期間を選択してください" prompt="Select term of validity of accreditation if accredited." sqref="C77:D77">
      <formula1>"　,  ,6 years (Next: Continued Evaluation), 3 years (Next: Continued Evaluation), 3 years (Next: Interim ""Document"" Evaluation), 3 years (Next: Interim ""On-site"" Evaluation), Other"</formula1>
    </dataValidation>
    <dataValidation allowBlank="1" showErrorMessage="1" prompt="認定可の場合の開始年度案を選択してください。_x000a_但し、2013年度を認定の開始年度とするのは、新規審査においてその旨申請が出されている場合で、かつ、審査の結果それを妥当と判断する場合に限られます。" sqref="E78"/>
    <dataValidation allowBlank="1" showErrorMessage="1" sqref="E76:F76"/>
    <dataValidation type="list" allowBlank="1" showInputMessage="1" showErrorMessage="1" prompt="Select academic year starts accreditetion, if accredited. The year of start of accreditation prior to the year of evaluation is allowed only if: mentioned in application and Evaluation Team determines as reasonable based on the result of Evaluation" sqref="C78:D78">
      <formula1>"　,Academic year prior to the Evaluation, Academic year same as year of Evaluation"</formula1>
    </dataValidation>
  </dataValidations>
  <printOptions horizontalCentered="1"/>
  <pageMargins left="0.78740157480314965" right="0.78740157480314965" top="0.78740157480314965" bottom="0.78740157480314965" header="0.51181102362204722" footer="0.31496062992125984"/>
  <pageSetup paperSize="9" scale="66" fitToHeight="50" orientation="portrait" verticalDpi="300" r:id="rId1"/>
  <headerFooter alignWithMargins="0"/>
  <rowBreaks count="3" manualBreakCount="3">
    <brk id="12" min="1" max="5" man="1"/>
    <brk id="60" min="1" max="5" man="1"/>
    <brk id="80" min="1" max="5"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L42"/>
  <sheetViews>
    <sheetView view="pageBreakPreview" zoomScaleNormal="100" zoomScaleSheetLayoutView="100" workbookViewId="0">
      <selection activeCell="F3" sqref="F3"/>
    </sheetView>
  </sheetViews>
  <sheetFormatPr defaultColWidth="13" defaultRowHeight="15"/>
  <cols>
    <col min="1" max="1" width="4" style="258" customWidth="1"/>
    <col min="2" max="2" width="8" style="258" customWidth="1"/>
    <col min="3" max="3" width="27" style="308" customWidth="1"/>
    <col min="4" max="5" width="3.875" style="308" customWidth="1"/>
    <col min="6" max="9" width="3.625" style="308" customWidth="1"/>
    <col min="10" max="10" width="65.875" style="258" customWidth="1"/>
    <col min="11" max="11" width="15.5" style="258" customWidth="1"/>
    <col min="12" max="12" width="14.375" style="258" customWidth="1"/>
    <col min="13" max="16384" width="13" style="258"/>
  </cols>
  <sheetData>
    <row r="1" spans="1:12" ht="18" customHeight="1">
      <c r="A1" s="276" t="s">
        <v>124</v>
      </c>
      <c r="B1" s="258" t="s">
        <v>594</v>
      </c>
      <c r="C1" s="553" t="str">
        <f ca="1">IF(ISBLANK(INDIRECT("'Basic Point'!B2")),"Select types of Evaluation at the Baisc Point worksheet",CONCATENATE("Evaluation Result &amp; Remarks:", INDIRECT("'Basic Point'!B2")))</f>
        <v>Select types of Evaluation at the Baisc Point worksheet</v>
      </c>
      <c r="D1" s="586"/>
      <c r="E1" s="586"/>
      <c r="F1" s="586"/>
      <c r="G1" s="586"/>
      <c r="H1" s="586"/>
      <c r="I1" s="586"/>
      <c r="J1" s="586"/>
    </row>
    <row r="2" spans="1:12" ht="18.75" customHeight="1" thickBot="1">
      <c r="A2" s="276"/>
      <c r="C2" s="255" t="s">
        <v>581</v>
      </c>
      <c r="D2" s="391"/>
      <c r="E2" s="391"/>
      <c r="F2" s="391"/>
      <c r="G2" s="391"/>
      <c r="H2" s="391"/>
      <c r="I2" s="391"/>
      <c r="J2" s="391"/>
    </row>
    <row r="3" spans="1:12" ht="75" thickBot="1">
      <c r="A3" s="276"/>
      <c r="B3" s="250" t="s">
        <v>499</v>
      </c>
      <c r="C3" s="251" t="s">
        <v>448</v>
      </c>
      <c r="D3" s="252" t="s">
        <v>754</v>
      </c>
      <c r="E3" s="252" t="s">
        <v>669</v>
      </c>
      <c r="F3" s="253" t="s">
        <v>670</v>
      </c>
      <c r="G3" s="253" t="s">
        <v>747</v>
      </c>
      <c r="H3" s="253" t="s">
        <v>748</v>
      </c>
      <c r="I3" s="253" t="s">
        <v>749</v>
      </c>
      <c r="J3" s="254" t="s">
        <v>450</v>
      </c>
    </row>
    <row r="4" spans="1:12" s="285" customFormat="1" ht="33.75" customHeight="1" thickBot="1">
      <c r="B4" s="210" t="str">
        <f>'Ex.Item&amp;Result_Pre.Ex.'!A4</f>
        <v>1</v>
      </c>
      <c r="C4" s="195" t="s">
        <v>451</v>
      </c>
      <c r="D4" s="286"/>
      <c r="E4" s="286"/>
      <c r="F4" s="409" t="str">
        <f>IF(ISBLANK('4. Evaluation &amp; Remarks'!F4)," ",'4. Evaluation &amp; Remarks'!F4)</f>
        <v xml:space="preserve"> </v>
      </c>
      <c r="G4" s="409" t="str">
        <f>IF(ISBLANK('4. Evaluation &amp; Remarks'!G4)," ",'4. Evaluation &amp; Remarks'!G4)</f>
        <v xml:space="preserve"> </v>
      </c>
      <c r="H4" s="409" t="str">
        <f>IF(ISBLANK('4. Evaluation &amp; Remarks'!H4)," ",'4. Evaluation &amp; Remarks'!H4)</f>
        <v xml:space="preserve"> </v>
      </c>
      <c r="I4" s="287"/>
      <c r="J4" s="288"/>
    </row>
    <row r="5" spans="1:12" ht="189" customHeight="1">
      <c r="B5" s="375" t="str">
        <f>'Ex.Item&amp;Result_Pre.Ex.'!A5</f>
        <v>1(1)</v>
      </c>
      <c r="C5" s="197" t="s">
        <v>452</v>
      </c>
      <c r="D5" s="290" t="str">
        <f>IF('Ex.Item&amp;Result_Pre.Ex.'!$C$6="",IF('Ex.Item&amp;Result_Pre.Ex.'!$I$6="","",'Ex.Item&amp;Result_Pre.Ex.'!$I$6),'Ex.Item&amp;Result_Pre.Ex.'!$C$6)</f>
        <v/>
      </c>
      <c r="E5" s="290" t="str">
        <f>IF('Ex.Item&amp;Result_Pre.Ex.'!$D$6="",IF('Ex.Item&amp;Result_Pre.Ex.'!$J$6="","",'Ex.Item&amp;Result_Pre.Ex.'!$J$6),'Ex.Item&amp;Result_Pre.Ex.'!$D$6)</f>
        <v/>
      </c>
      <c r="F5" s="411" t="str">
        <f>IF(ISBLANK('4. Evaluation &amp; Remarks'!F5)," ",'4. Evaluation &amp; Remarks'!F5)</f>
        <v xml:space="preserve"> </v>
      </c>
      <c r="G5" s="411" t="str">
        <f>IF(ISBLANK('4. Evaluation &amp; Remarks'!G5)," ",'4. Evaluation &amp; Remarks'!G5)</f>
        <v xml:space="preserve"> </v>
      </c>
      <c r="H5" s="411" t="str">
        <f>IF(ISBLANK('4. Evaluation &amp; Remarks'!H5)," ",'4. Evaluation &amp; Remarks'!H5)</f>
        <v xml:space="preserve"> </v>
      </c>
      <c r="I5" s="17"/>
      <c r="J5" s="291"/>
    </row>
    <row r="6" spans="1:12" ht="230.25" thickBot="1">
      <c r="B6" s="376" t="str">
        <f>'Ex.Item&amp;Result_Pre.Ex.'!A6</f>
        <v>1(2)</v>
      </c>
      <c r="C6" s="199" t="s">
        <v>453</v>
      </c>
      <c r="D6" s="292" t="str">
        <f>IF('Ex.Item&amp;Result_Pre.Ex.'!$C$5="",IF('Ex.Item&amp;Result_Pre.Ex.'!$I$5="","",'Ex.Item&amp;Result_Pre.Ex.'!$I$5),'Ex.Item&amp;Result_Pre.Ex.'!$C$5)</f>
        <v/>
      </c>
      <c r="E6" s="292" t="str">
        <f>IF('Ex.Item&amp;Result_Pre.Ex.'!$D$5="",IF('Ex.Item&amp;Result_Pre.Ex.'!$J$5="","",'Ex.Item&amp;Result_Pre.Ex.'!$J$5),'Ex.Item&amp;Result_Pre.Ex.'!$D$5)</f>
        <v/>
      </c>
      <c r="F6" s="412" t="str">
        <f>IF(ISBLANK('4. Evaluation &amp; Remarks'!F6)," ",'4. Evaluation &amp; Remarks'!F6)</f>
        <v xml:space="preserve"> </v>
      </c>
      <c r="G6" s="412" t="str">
        <f>IF(ISBLANK('4. Evaluation &amp; Remarks'!G6)," ",'4. Evaluation &amp; Remarks'!G6)</f>
        <v xml:space="preserve"> </v>
      </c>
      <c r="H6" s="412" t="str">
        <f>IF(ISBLANK('4. Evaluation &amp; Remarks'!H6)," ",'4. Evaluation &amp; Remarks'!H6)</f>
        <v xml:space="preserve"> </v>
      </c>
      <c r="I6" s="17"/>
      <c r="J6" s="293"/>
      <c r="L6" s="435"/>
    </row>
    <row r="7" spans="1:12" s="285" customFormat="1" ht="29.25" customHeight="1" thickBot="1">
      <c r="B7" s="210" t="str">
        <f>'Ex.Item&amp;Result_Pre.Ex.'!A7</f>
        <v>2</v>
      </c>
      <c r="C7" s="195" t="s">
        <v>454</v>
      </c>
      <c r="D7" s="286"/>
      <c r="E7" s="286"/>
      <c r="F7" s="409" t="str">
        <f>IF(ISBLANK('4. Evaluation &amp; Remarks'!F7)," ",'4. Evaluation &amp; Remarks'!F7)</f>
        <v xml:space="preserve"> </v>
      </c>
      <c r="G7" s="409" t="str">
        <f>IF(ISBLANK('4. Evaluation &amp; Remarks'!G7)," ",'4. Evaluation &amp; Remarks'!G7)</f>
        <v xml:space="preserve"> </v>
      </c>
      <c r="H7" s="409" t="str">
        <f>IF(ISBLANK('4. Evaluation &amp; Remarks'!H7)," ",'4. Evaluation &amp; Remarks'!H7)</f>
        <v xml:space="preserve"> </v>
      </c>
      <c r="I7" s="287"/>
      <c r="J7" s="288"/>
    </row>
    <row r="8" spans="1:12" s="285" customFormat="1">
      <c r="B8" s="214" t="s">
        <v>166</v>
      </c>
      <c r="C8" s="201" t="s">
        <v>455</v>
      </c>
      <c r="D8" s="294"/>
      <c r="E8" s="294"/>
      <c r="F8" s="294"/>
      <c r="G8" s="294"/>
      <c r="H8" s="294"/>
      <c r="I8" s="295"/>
      <c r="J8" s="296"/>
    </row>
    <row r="9" spans="1:12" ht="132">
      <c r="B9" s="205" t="s">
        <v>456</v>
      </c>
      <c r="C9" s="203" t="s">
        <v>457</v>
      </c>
      <c r="D9" s="297" t="str">
        <f>CONCATENATE(IF('Ex.Item&amp;Result_Pre.Ex.'!$C$8="",IF('Ex.Item&amp;Result_Pre.Ex.'!$I$8=""," ",'Ex.Item&amp;Result_Pre.Ex.'!$I$8),'Ex.Item&amp;Result_Pre.Ex.'!$C$8),IF('Ex.Item&amp;Result_Pre.Ex.'!$C$9="",IF('Ex.Item&amp;Result_Pre.Ex.'!$I$9=""," ",'Ex.Item&amp;Result_Pre.Ex.'!$I$9),'Ex.Item&amp;Result_Pre.Ex.'!$C$9),IF('Ex.Item&amp;Result_Pre.Ex.'!$C$16="",IF('Ex.Item&amp;Result_Pre.Ex.'!$I$13=""," ",'Ex.Item&amp;Result_Pre.Ex.'!$I$13),'Ex.Item&amp;Result_Pre.Ex.'!$C$16))</f>
        <v xml:space="preserve">   </v>
      </c>
      <c r="E9" s="297" t="str">
        <f>CONCATENATE(IF('Ex.Item&amp;Result_Pre.Ex.'!$D$8="",IF('Ex.Item&amp;Result_Pre.Ex.'!$J$8=""," ",'Ex.Item&amp;Result_Pre.Ex.'!$J$8),'Ex.Item&amp;Result_Pre.Ex.'!$D$8),IF('Ex.Item&amp;Result_Pre.Ex.'!$D$9="",IF('Ex.Item&amp;Result_Pre.Ex.'!$J$9=""," ",'Ex.Item&amp;Result_Pre.Ex.'!$J$9),'Ex.Item&amp;Result_Pre.Ex.'!$D$9),IF('Ex.Item&amp;Result_Pre.Ex.'!$D$16="",IF('Ex.Item&amp;Result_Pre.Ex.'!$J$13=""," ",'Ex.Item&amp;Result_Pre.Ex.'!$J$13),'Ex.Item&amp;Result_Pre.Ex.'!$D$16))</f>
        <v xml:space="preserve">   </v>
      </c>
      <c r="F9" s="329" t="str">
        <f>IF(ISBLANK('4. Evaluation &amp; Remarks'!F9)," ",'4. Evaluation &amp; Remarks'!F9)</f>
        <v xml:space="preserve"> </v>
      </c>
      <c r="G9" s="329" t="str">
        <f>IF(ISBLANK('4. Evaluation &amp; Remarks'!G9)," ",'4. Evaluation &amp; Remarks'!G9)</f>
        <v xml:space="preserve"> </v>
      </c>
      <c r="H9" s="329" t="str">
        <f>IF(ISBLANK('4. Evaluation &amp; Remarks'!H9)," ",'4. Evaluation &amp; Remarks'!H9)</f>
        <v xml:space="preserve"> </v>
      </c>
      <c r="I9" s="17"/>
      <c r="J9" s="298"/>
    </row>
    <row r="10" spans="1:12" ht="156">
      <c r="B10" s="205" t="s">
        <v>282</v>
      </c>
      <c r="C10" s="204" t="s">
        <v>458</v>
      </c>
      <c r="D10" s="299" t="str">
        <f>IF('Ex.Item&amp;Result_Pre.Ex.'!$C$17="",IF('Ex.Item&amp;Result_Pre.Ex.'!$I$14="","",'Ex.Item&amp;Result_Pre.Ex.'!$I$14),'Ex.Item&amp;Result_Pre.Ex.'!$C$17)</f>
        <v/>
      </c>
      <c r="E10" s="297" t="str">
        <f>IF('Ex.Item&amp;Result_Pre.Ex.'!$D$17="",IF('Ex.Item&amp;Result_Pre.Ex.'!$J$14="","",'Ex.Item&amp;Result_Pre.Ex.'!$J$14),'Ex.Item&amp;Result_Pre.Ex.'!$D$17)</f>
        <v/>
      </c>
      <c r="F10" s="329" t="str">
        <f>IF(ISBLANK('4. Evaluation &amp; Remarks'!F10)," ",'4. Evaluation &amp; Remarks'!F10)</f>
        <v xml:space="preserve"> </v>
      </c>
      <c r="G10" s="329" t="str">
        <f>IF(ISBLANK('4. Evaluation &amp; Remarks'!G10)," ",'4. Evaluation &amp; Remarks'!G10)</f>
        <v xml:space="preserve"> </v>
      </c>
      <c r="H10" s="329" t="str">
        <f>IF(ISBLANK('4. Evaluation &amp; Remarks'!H10)," ",'4. Evaluation &amp; Remarks'!H10)</f>
        <v xml:space="preserve"> </v>
      </c>
      <c r="I10" s="17"/>
      <c r="J10" s="298"/>
    </row>
    <row r="11" spans="1:12" s="285" customFormat="1" ht="30">
      <c r="B11" s="205" t="s">
        <v>283</v>
      </c>
      <c r="C11" s="206" t="s">
        <v>459</v>
      </c>
      <c r="D11" s="300"/>
      <c r="E11" s="300"/>
      <c r="F11" s="300"/>
      <c r="G11" s="300"/>
      <c r="H11" s="300"/>
      <c r="I11" s="436"/>
      <c r="J11" s="302"/>
    </row>
    <row r="12" spans="1:12" ht="36">
      <c r="B12" s="377" t="s">
        <v>284</v>
      </c>
      <c r="C12" s="204" t="s">
        <v>595</v>
      </c>
      <c r="D12" s="299" t="str">
        <f>IF('Ex.Item&amp;Result_Pre.Ex.'!$C$17="",IF('Ex.Item&amp;Result_Pre.Ex.'!$I$14="","",'Ex.Item&amp;Result_Pre.Ex.'!$I$14),'Ex.Item&amp;Result_Pre.Ex.'!$C$17)</f>
        <v/>
      </c>
      <c r="E12" s="299" t="str">
        <f>IF('Ex.Item&amp;Result_Pre.Ex.'!$D$17="",IF('Ex.Item&amp;Result_Pre.Ex.'!$J$14="","",'Ex.Item&amp;Result_Pre.Ex.'!$J$14),'Ex.Item&amp;Result_Pre.Ex.'!$D$17)</f>
        <v/>
      </c>
      <c r="F12" s="329" t="str">
        <f>IF(ISBLANK('4. Evaluation &amp; Remarks'!F12)," ",'4. Evaluation &amp; Remarks'!F12)</f>
        <v xml:space="preserve"> </v>
      </c>
      <c r="G12" s="329" t="str">
        <f>IF(ISBLANK('4. Evaluation &amp; Remarks'!G12)," ",'4. Evaluation &amp; Remarks'!G12)</f>
        <v xml:space="preserve"> </v>
      </c>
      <c r="H12" s="329" t="str">
        <f>IF(ISBLANK('4. Evaluation &amp; Remarks'!H12)," ",'4. Evaluation &amp; Remarks'!H12)</f>
        <v xml:space="preserve"> </v>
      </c>
      <c r="I12" s="17"/>
      <c r="J12" s="298"/>
    </row>
    <row r="13" spans="1:12" ht="48">
      <c r="B13" s="377" t="s">
        <v>285</v>
      </c>
      <c r="C13" s="204" t="s">
        <v>460</v>
      </c>
      <c r="D13" s="299" t="str">
        <f>IF('Ex.Item&amp;Result_Pre.Ex.'!$C$12="",IF('Ex.Item&amp;Result_Pre.Ex.'!$I$10="","",'Ex.Item&amp;Result_Pre.Ex.'!$I$10),"")</f>
        <v/>
      </c>
      <c r="E13" s="299" t="str">
        <f>IF('Ex.Item&amp;Result_Pre.Ex.'!$J$10="","",'Ex.Item&amp;Result_Pre.Ex.'!$J$10)</f>
        <v/>
      </c>
      <c r="F13" s="329" t="str">
        <f>IF(ISBLANK('4. Evaluation &amp; Remarks'!F13)," ",'4. Evaluation &amp; Remarks'!F13)</f>
        <v xml:space="preserve"> </v>
      </c>
      <c r="G13" s="329" t="str">
        <f>IF(ISBLANK('4. Evaluation &amp; Remarks'!G13)," ",'4. Evaluation &amp; Remarks'!G13)</f>
        <v xml:space="preserve"> </v>
      </c>
      <c r="H13" s="329" t="str">
        <f>IF(ISBLANK('4. Evaluation &amp; Remarks'!H13)," ",'4. Evaluation &amp; Remarks'!H13)</f>
        <v xml:space="preserve"> </v>
      </c>
      <c r="I13" s="17"/>
      <c r="J13" s="298"/>
    </row>
    <row r="14" spans="1:12" ht="48">
      <c r="B14" s="377" t="s">
        <v>286</v>
      </c>
      <c r="C14" s="203" t="s">
        <v>461</v>
      </c>
      <c r="D14" s="299" t="str">
        <f>IF('Ex.Item&amp;Result_Pre.Ex.'!$C$19="",IF('Ex.Item&amp;Result_Pre.Ex.'!$I$15="","",'Ex.Item&amp;Result_Pre.Ex.'!$I$15),'Ex.Item&amp;Result_Pre.Ex.'!$C$19)</f>
        <v/>
      </c>
      <c r="E14" s="299" t="str">
        <f>IF('Ex.Item&amp;Result_Pre.Ex.'!$D$19="",IF('Ex.Item&amp;Result_Pre.Ex.'!$J$15="","",'Ex.Item&amp;Result_Pre.Ex.'!$J$15),'Ex.Item&amp;Result_Pre.Ex.'!$D$19)</f>
        <v/>
      </c>
      <c r="F14" s="329" t="str">
        <f>IF(ISBLANK('4. Evaluation &amp; Remarks'!F14)," ",'4. Evaluation &amp; Remarks'!F14)</f>
        <v xml:space="preserve"> </v>
      </c>
      <c r="G14" s="329" t="str">
        <f>IF(ISBLANK('4. Evaluation &amp; Remarks'!G14)," ",'4. Evaluation &amp; Remarks'!G14)</f>
        <v xml:space="preserve"> </v>
      </c>
      <c r="H14" s="329" t="str">
        <f>IF(ISBLANK('4. Evaluation &amp; Remarks'!H14)," ",'4. Evaluation &amp; Remarks'!H14)</f>
        <v xml:space="preserve"> </v>
      </c>
      <c r="I14" s="17"/>
      <c r="J14" s="298"/>
    </row>
    <row r="15" spans="1:12" s="285" customFormat="1">
      <c r="B15" s="208" t="s">
        <v>287</v>
      </c>
      <c r="C15" s="206" t="s">
        <v>462</v>
      </c>
      <c r="D15" s="300"/>
      <c r="E15" s="300"/>
      <c r="F15" s="300"/>
      <c r="G15" s="300"/>
      <c r="H15" s="300"/>
      <c r="I15" s="436"/>
      <c r="J15" s="302"/>
    </row>
    <row r="16" spans="1:12" ht="84">
      <c r="B16" s="205" t="s">
        <v>288</v>
      </c>
      <c r="C16" s="203" t="s">
        <v>463</v>
      </c>
      <c r="D16" s="299" t="str">
        <f>IF('Ex.Item&amp;Result_Pre.Ex.'!$C$21="",IF('Ex.Item&amp;Result_Pre.Ex.'!$I$17="","",'Ex.Item&amp;Result_Pre.Ex.'!$I$17),'Ex.Item&amp;Result_Pre.Ex.'!$C$21)</f>
        <v/>
      </c>
      <c r="E16" s="299" t="str">
        <f>IF('Ex.Item&amp;Result_Pre.Ex.'!$D$21="",IF('Ex.Item&amp;Result_Pre.Ex.'!$J$17="","",'Ex.Item&amp;Result_Pre.Ex.'!$J$17),'Ex.Item&amp;Result_Pre.Ex.'!$D$21)</f>
        <v/>
      </c>
      <c r="F16" s="329" t="str">
        <f>IF(ISBLANK('4. Evaluation &amp; Remarks'!F16)," ",'4. Evaluation &amp; Remarks'!F16)</f>
        <v xml:space="preserve"> </v>
      </c>
      <c r="G16" s="329" t="str">
        <f>IF(ISBLANK('4. Evaluation &amp; Remarks'!G16)," ",'4. Evaluation &amp; Remarks'!G16)</f>
        <v xml:space="preserve"> </v>
      </c>
      <c r="H16" s="329" t="str">
        <f>IF(ISBLANK('4. Evaluation &amp; Remarks'!H16)," ",'4. Evaluation &amp; Remarks'!H16)</f>
        <v xml:space="preserve"> </v>
      </c>
      <c r="I16" s="17"/>
      <c r="J16" s="298"/>
    </row>
    <row r="17" spans="2:12" ht="84">
      <c r="B17" s="205" t="s">
        <v>289</v>
      </c>
      <c r="C17" s="203" t="s">
        <v>464</v>
      </c>
      <c r="D17" s="299" t="str">
        <f>IF('Ex.Item&amp;Result_Pre.Ex.'!$C$24="",IF('Ex.Item&amp;Result_Pre.Ex.'!$I$18="","",'Ex.Item&amp;Result_Pre.Ex.'!$I$18),'Ex.Item&amp;Result_Pre.Ex.'!$C$24)</f>
        <v/>
      </c>
      <c r="E17" s="299" t="str">
        <f>IF('Ex.Item&amp;Result_Pre.Ex.'!$D$24="",IF('Ex.Item&amp;Result_Pre.Ex.'!$J$18="","",'Ex.Item&amp;Result_Pre.Ex.'!$J$18),'Ex.Item&amp;Result_Pre.Ex.'!$D$24)</f>
        <v/>
      </c>
      <c r="F17" s="329" t="str">
        <f>IF(ISBLANK('4. Evaluation &amp; Remarks'!F17)," ",'4. Evaluation &amp; Remarks'!F17)</f>
        <v xml:space="preserve"> </v>
      </c>
      <c r="G17" s="329" t="str">
        <f>IF(ISBLANK('4. Evaluation &amp; Remarks'!G17)," ",'4. Evaluation &amp; Remarks'!G17)</f>
        <v xml:space="preserve"> </v>
      </c>
      <c r="H17" s="329" t="str">
        <f>IF(ISBLANK('4. Evaluation &amp; Remarks'!H17)," ",'4. Evaluation &amp; Remarks'!H17)</f>
        <v xml:space="preserve"> </v>
      </c>
      <c r="I17" s="17"/>
      <c r="J17" s="298"/>
    </row>
    <row r="18" spans="2:12" ht="84">
      <c r="B18" s="205" t="s">
        <v>290</v>
      </c>
      <c r="C18" s="203" t="s">
        <v>465</v>
      </c>
      <c r="D18" s="299" t="str">
        <f>IF('Ex.Item&amp;Result_Pre.Ex.'!$C$22="",IF('Ex.Item&amp;Result_Pre.Ex.'!$I$19="","",'Ex.Item&amp;Result_Pre.Ex.'!$I$19),'Ex.Item&amp;Result_Pre.Ex.'!$C$22)</f>
        <v/>
      </c>
      <c r="E18" s="299" t="str">
        <f>IF('Ex.Item&amp;Result_Pre.Ex.'!$D$22="",IF('Ex.Item&amp;Result_Pre.Ex.'!$J$19="","",'Ex.Item&amp;Result_Pre.Ex.'!$J$19),'Ex.Item&amp;Result_Pre.Ex.'!$D$22)</f>
        <v/>
      </c>
      <c r="F18" s="329" t="str">
        <f>IF(ISBLANK('4. Evaluation &amp; Remarks'!F18)," ",'4. Evaluation &amp; Remarks'!F18)</f>
        <v xml:space="preserve"> </v>
      </c>
      <c r="G18" s="329" t="str">
        <f>IF(ISBLANK('4. Evaluation &amp; Remarks'!G18)," ",'4. Evaluation &amp; Remarks'!G18)</f>
        <v xml:space="preserve"> </v>
      </c>
      <c r="H18" s="329" t="str">
        <f>IF(ISBLANK('4. Evaluation &amp; Remarks'!H18)," ",'4. Evaluation &amp; Remarks'!H18)</f>
        <v xml:space="preserve"> </v>
      </c>
      <c r="I18" s="17"/>
      <c r="J18" s="298"/>
    </row>
    <row r="19" spans="2:12" ht="72">
      <c r="B19" s="205" t="s">
        <v>291</v>
      </c>
      <c r="C19" s="203" t="s">
        <v>466</v>
      </c>
      <c r="D19" s="299" t="str">
        <f>IF('Ex.Item&amp;Result_Pre.Ex.'!$C$23="",IF('Ex.Item&amp;Result_Pre.Ex.'!$I$20="","",'Ex.Item&amp;Result_Pre.Ex.'!$I$20),'Ex.Item&amp;Result_Pre.Ex.'!$C$23)</f>
        <v/>
      </c>
      <c r="E19" s="299" t="str">
        <f>IF('Ex.Item&amp;Result_Pre.Ex.'!$D$23="",IF('Ex.Item&amp;Result_Pre.Ex.'!$J$20="","",'Ex.Item&amp;Result_Pre.Ex.'!$J$20),'Ex.Item&amp;Result_Pre.Ex.'!$D$23)</f>
        <v/>
      </c>
      <c r="F19" s="329" t="str">
        <f>IF(ISBLANK('4. Evaluation &amp; Remarks'!F19)," ",'4. Evaluation &amp; Remarks'!F19)</f>
        <v xml:space="preserve"> </v>
      </c>
      <c r="G19" s="329" t="str">
        <f>IF(ISBLANK('4. Evaluation &amp; Remarks'!G19)," ",'4. Evaluation &amp; Remarks'!G19)</f>
        <v xml:space="preserve"> </v>
      </c>
      <c r="H19" s="329" t="str">
        <f>IF(ISBLANK('4. Evaluation &amp; Remarks'!H19)," ",'4. Evaluation &amp; Remarks'!H19)</f>
        <v xml:space="preserve"> </v>
      </c>
      <c r="I19" s="17"/>
      <c r="J19" s="298"/>
    </row>
    <row r="20" spans="2:12" s="285" customFormat="1">
      <c r="B20" s="208" t="s">
        <v>293</v>
      </c>
      <c r="C20" s="206" t="s">
        <v>467</v>
      </c>
      <c r="D20" s="300"/>
      <c r="E20" s="300"/>
      <c r="F20" s="300"/>
      <c r="G20" s="300"/>
      <c r="H20" s="300"/>
      <c r="I20" s="436"/>
      <c r="J20" s="302"/>
    </row>
    <row r="21" spans="2:12" ht="132">
      <c r="B21" s="205" t="s">
        <v>294</v>
      </c>
      <c r="C21" s="203" t="s">
        <v>468</v>
      </c>
      <c r="D21" s="299" t="str">
        <f>IF('Ex.Item&amp;Result_Pre.Ex.'!$C$12="",IF('Ex.Item&amp;Result_Pre.Ex.'!$I$22="","",'Ex.Item&amp;Result_Pre.Ex.'!$I$22),'Ex.Item&amp;Result_Pre.Ex.'!$C$12)</f>
        <v/>
      </c>
      <c r="E21" s="299" t="str">
        <f>IF('Ex.Item&amp;Result_Pre.Ex.'!$D$12="",IF('Ex.Item&amp;Result_Pre.Ex.'!$J$22="","",'Ex.Item&amp;Result_Pre.Ex.'!$J$22),'Ex.Item&amp;Result_Pre.Ex.'!$D$12)</f>
        <v/>
      </c>
      <c r="F21" s="329" t="str">
        <f>IF(ISBLANK('4. Evaluation &amp; Remarks'!F21)," ",'4. Evaluation &amp; Remarks'!F21)</f>
        <v xml:space="preserve"> </v>
      </c>
      <c r="G21" s="329" t="str">
        <f>IF(ISBLANK('4. Evaluation &amp; Remarks'!G21)," ",'4. Evaluation &amp; Remarks'!G21)</f>
        <v xml:space="preserve"> </v>
      </c>
      <c r="H21" s="329" t="str">
        <f>IF(ISBLANK('4. Evaluation &amp; Remarks'!H21)," ",'4. Evaluation &amp; Remarks'!H21)</f>
        <v xml:space="preserve"> </v>
      </c>
      <c r="I21" s="17"/>
      <c r="J21" s="298"/>
    </row>
    <row r="22" spans="2:12" ht="192">
      <c r="B22" s="205" t="s">
        <v>295</v>
      </c>
      <c r="C22" s="203" t="s">
        <v>469</v>
      </c>
      <c r="D22" s="299" t="str">
        <f>IF('Ex.Item&amp;Result_Pre.Ex.'!$C$13="",IF('Ex.Item&amp;Result_Pre.Ex.'!$I$23="","",'Ex.Item&amp;Result_Pre.Ex.'!$I$23),'Ex.Item&amp;Result_Pre.Ex.'!$C$13)</f>
        <v/>
      </c>
      <c r="E22" s="299" t="str">
        <f>IF('Ex.Item&amp;Result_Pre.Ex.'!$D$13="",IF('Ex.Item&amp;Result_Pre.Ex.'!$J$23="","",'Ex.Item&amp;Result_Pre.Ex.'!$J$23),'Ex.Item&amp;Result_Pre.Ex.'!$D$13)</f>
        <v/>
      </c>
      <c r="F22" s="329" t="str">
        <f>IF(ISBLANK('4. Evaluation &amp; Remarks'!F22)," ",'4. Evaluation &amp; Remarks'!F22)</f>
        <v xml:space="preserve"> </v>
      </c>
      <c r="G22" s="329" t="str">
        <f>IF(ISBLANK('4. Evaluation &amp; Remarks'!G22)," ",'4. Evaluation &amp; Remarks'!G22)</f>
        <v xml:space="preserve"> </v>
      </c>
      <c r="H22" s="329" t="str">
        <f>IF(ISBLANK('4. Evaluation &amp; Remarks'!H22)," ",'4. Evaluation &amp; Remarks'!H22)</f>
        <v xml:space="preserve"> </v>
      </c>
      <c r="I22" s="17"/>
      <c r="J22" s="298"/>
    </row>
    <row r="23" spans="2:12" ht="96">
      <c r="B23" s="205" t="s">
        <v>296</v>
      </c>
      <c r="C23" s="203" t="s">
        <v>470</v>
      </c>
      <c r="D23" s="299" t="str">
        <f>IF('Ex.Item&amp;Result_Pre.Ex.'!$C$14="",IF('Ex.Item&amp;Result_Pre.Ex.'!$I$24="","",'Ex.Item&amp;Result_Pre.Ex.'!$I$24),'Ex.Item&amp;Result_Pre.Ex.'!$C$14)</f>
        <v/>
      </c>
      <c r="E23" s="299" t="str">
        <f>IF('Ex.Item&amp;Result_Pre.Ex.'!$D$14="",IF('Ex.Item&amp;Result_Pre.Ex.'!$J$24="","",'Ex.Item&amp;Result_Pre.Ex.'!$J$24),'Ex.Item&amp;Result_Pre.Ex.'!$D$14)</f>
        <v/>
      </c>
      <c r="F23" s="329" t="str">
        <f>IF(ISBLANK('4. Evaluation &amp; Remarks'!F23)," ",'4. Evaluation &amp; Remarks'!F23)</f>
        <v xml:space="preserve"> </v>
      </c>
      <c r="G23" s="329" t="str">
        <f>IF(ISBLANK('4. Evaluation &amp; Remarks'!G23)," ",'4. Evaluation &amp; Remarks'!G23)</f>
        <v xml:space="preserve"> </v>
      </c>
      <c r="H23" s="329" t="str">
        <f>IF(ISBLANK('4. Evaluation &amp; Remarks'!H23)," ",'4. Evaluation &amp; Remarks'!H23)</f>
        <v xml:space="preserve"> </v>
      </c>
      <c r="I23" s="17"/>
      <c r="J23" s="298"/>
    </row>
    <row r="24" spans="2:12" ht="132">
      <c r="B24" s="205" t="s">
        <v>297</v>
      </c>
      <c r="C24" s="203" t="s">
        <v>471</v>
      </c>
      <c r="D24" s="297" t="str">
        <f>IF('Ex.Item&amp;Result_Pre.Ex.'!$C$12="",IF('Ex.Item&amp;Result_Pre.Ex.'!$I$25="","",'Ex.Item&amp;Result_Pre.Ex.'!$I$25),IF('Ex.Item&amp;Result_Pre.Ex.'!$C$12="A","",IF('Ex.Item&amp;Result_Pre.Ex.'!$C$12="C","",CONCATENATE('Ex.Item&amp;Result_Pre.Ex.'!$C$12,"注参照"))))</f>
        <v/>
      </c>
      <c r="E24" s="297" t="str">
        <f>IF('Ex.Item&amp;Result_Pre.Ex.'!$D$12="",IF('Ex.Item&amp;Result_Pre.Ex.'!$J$25="","",'Ex.Item&amp;Result_Pre.Ex.'!$J$25),CONCATENATE("(",'Ex.Item&amp;Result_Pre.Ex.'!$D$12,")"))</f>
        <v/>
      </c>
      <c r="F24" s="329" t="str">
        <f>IF(ISBLANK('4. Evaluation &amp; Remarks'!F24)," ",'4. Evaluation &amp; Remarks'!F24)</f>
        <v xml:space="preserve"> </v>
      </c>
      <c r="G24" s="329" t="str">
        <f>IF(ISBLANK('4. Evaluation &amp; Remarks'!G24)," ",'4. Evaluation &amp; Remarks'!G24)</f>
        <v xml:space="preserve"> </v>
      </c>
      <c r="H24" s="329" t="str">
        <f>IF(ISBLANK('4. Evaluation &amp; Remarks'!H24)," ",'4. Evaluation &amp; Remarks'!H24)</f>
        <v xml:space="preserve"> </v>
      </c>
      <c r="I24" s="17"/>
      <c r="J24" s="298"/>
      <c r="L24" s="303" t="str">
        <f>IF('Ex.Item&amp;Result_Pre.Ex.'!$C$12="","",IF('Ex.Item&amp;Result_Pre.Ex.'!$C$12="A","",IF('Ex.Item&amp;Result_Pre.Ex.'!$C$12="C","","注： 今回が中間審査で、前回審査の基準3.1(1)で異動（移籍）に関する指摘がある場合は、本項目も今回審査の審査項目となりますので審査結果を記入願います。")))</f>
        <v/>
      </c>
    </row>
    <row r="25" spans="2:12" s="285" customFormat="1" ht="30">
      <c r="B25" s="208" t="s">
        <v>300</v>
      </c>
      <c r="C25" s="206" t="s">
        <v>472</v>
      </c>
      <c r="D25" s="300"/>
      <c r="E25" s="300"/>
      <c r="F25" s="300"/>
      <c r="G25" s="300"/>
      <c r="H25" s="300"/>
      <c r="I25" s="436"/>
      <c r="J25" s="302"/>
    </row>
    <row r="26" spans="2:12" ht="132">
      <c r="B26" s="205" t="s">
        <v>302</v>
      </c>
      <c r="C26" s="203" t="s">
        <v>473</v>
      </c>
      <c r="D26" s="297" t="str">
        <f>CONCATENATE(IF('Ex.Item&amp;Result_Pre.Ex.'!$C$27="",IF('Ex.Item&amp;Result_Pre.Ex.'!$I$28=""," ",'Ex.Item&amp;Result_Pre.Ex.'!$I$28),'Ex.Item&amp;Result_Pre.Ex.'!$C$27),IF('Ex.Item&amp;Result_Pre.Ex.'!$C$29="",IF('Ex.Item&amp;Result_Pre.Ex.'!$I$30=""," ",'Ex.Item&amp;Result_Pre.Ex.'!$I$30),'Ex.Item&amp;Result_Pre.Ex.'!$C$29))</f>
        <v xml:space="preserve">  </v>
      </c>
      <c r="E26" s="297" t="str">
        <f>CONCATENATE(IF('Ex.Item&amp;Result_Pre.Ex.'!$D$27="",IF('Ex.Item&amp;Result_Pre.Ex.'!$J$28=""," ",'Ex.Item&amp;Result_Pre.Ex.'!$J$28),'Ex.Item&amp;Result_Pre.Ex.'!$D$27),IF('Ex.Item&amp;Result_Pre.Ex.'!$D$29="",IF('Ex.Item&amp;Result_Pre.Ex.'!$J$30=""," ",'Ex.Item&amp;Result_Pre.Ex.'!$J$30),'Ex.Item&amp;Result_Pre.Ex.'!$D$29))</f>
        <v xml:space="preserve">  </v>
      </c>
      <c r="F26" s="329" t="str">
        <f>IF(ISBLANK('4. Evaluation &amp; Remarks'!F26)," ",'4. Evaluation &amp; Remarks'!F26)</f>
        <v xml:space="preserve"> </v>
      </c>
      <c r="G26" s="329" t="str">
        <f>IF(ISBLANK('4. Evaluation &amp; Remarks'!G26)," ",'4. Evaluation &amp; Remarks'!G26)</f>
        <v xml:space="preserve"> </v>
      </c>
      <c r="H26" s="329" t="str">
        <f>IF(ISBLANK('4. Evaluation &amp; Remarks'!H26)," ",'4. Evaluation &amp; Remarks'!H26)</f>
        <v xml:space="preserve"> </v>
      </c>
      <c r="I26" s="17"/>
      <c r="J26" s="298"/>
    </row>
    <row r="27" spans="2:12" ht="120.75" thickBot="1">
      <c r="B27" s="376" t="s">
        <v>304</v>
      </c>
      <c r="C27" s="203" t="s">
        <v>474</v>
      </c>
      <c r="D27" s="304" t="str">
        <f>CONCATENATE(IF('Ex.Item&amp;Result_Pre.Ex.'!$C$18="",IF('Ex.Item&amp;Result_Pre.Ex.'!$I$32=""," ",'Ex.Item&amp;Result_Pre.Ex.'!$I$32),'Ex.Item&amp;Result_Pre.Ex.'!$C$18),IF('Ex.Item&amp;Result_Pre.Ex.'!$C$31="","",'Ex.Item&amp;Result_Pre.Ex.'!$C$31))</f>
        <v xml:space="preserve"> </v>
      </c>
      <c r="E27" s="304" t="str">
        <f>CONCATENATE(IF('Ex.Item&amp;Result_Pre.Ex.'!$D$18="",IF('Ex.Item&amp;Result_Pre.Ex.'!$J$32=""," ",'Ex.Item&amp;Result_Pre.Ex.'!$J$32),'Ex.Item&amp;Result_Pre.Ex.'!$D$18),IF('Ex.Item&amp;Result_Pre.Ex.'!$D$31="","",'Ex.Item&amp;Result_Pre.Ex.'!$D$31))</f>
        <v xml:space="preserve"> </v>
      </c>
      <c r="F27" s="412" t="str">
        <f>IF(ISBLANK('4. Evaluation &amp; Remarks'!F27)," ",'4. Evaluation &amp; Remarks'!F27)</f>
        <v xml:space="preserve"> </v>
      </c>
      <c r="G27" s="412" t="str">
        <f>IF(ISBLANK('4. Evaluation &amp; Remarks'!G27)," ",'4. Evaluation &amp; Remarks'!G27)</f>
        <v xml:space="preserve"> </v>
      </c>
      <c r="H27" s="412" t="str">
        <f>IF(ISBLANK('4. Evaluation &amp; Remarks'!H27)," ",'4. Evaluation &amp; Remarks'!H27)</f>
        <v xml:space="preserve"> </v>
      </c>
      <c r="I27" s="17"/>
      <c r="J27" s="293"/>
    </row>
    <row r="28" spans="2:12" s="285" customFormat="1" ht="32.25" customHeight="1" thickBot="1">
      <c r="B28" s="210" t="s">
        <v>292</v>
      </c>
      <c r="C28" s="211" t="s">
        <v>475</v>
      </c>
      <c r="D28" s="286"/>
      <c r="E28" s="286"/>
      <c r="F28" s="409" t="str">
        <f>IF(ISBLANK('4. Evaluation &amp; Remarks'!F28)," ",'4. Evaluation &amp; Remarks'!F28)</f>
        <v xml:space="preserve"> </v>
      </c>
      <c r="G28" s="409" t="str">
        <f>IF(ISBLANK('4. Evaluation &amp; Remarks'!G28)," ",'4. Evaluation &amp; Remarks'!G28)</f>
        <v xml:space="preserve"> </v>
      </c>
      <c r="H28" s="409" t="str">
        <f>IF(ISBLANK('4. Evaluation &amp; Remarks'!H28)," ",'4. Evaluation &amp; Remarks'!H28)</f>
        <v xml:space="preserve"> </v>
      </c>
      <c r="I28" s="287"/>
      <c r="J28" s="288"/>
    </row>
    <row r="29" spans="2:12" ht="72">
      <c r="B29" s="375" t="s">
        <v>305</v>
      </c>
      <c r="C29" s="203" t="s">
        <v>476</v>
      </c>
      <c r="D29" s="290" t="str">
        <f>IF('Ex.Item&amp;Result_Pre.Ex.'!$C$33="",IF('Ex.Item&amp;Result_Pre.Ex.'!$I$34="","",'Ex.Item&amp;Result_Pre.Ex.'!$I$34),'Ex.Item&amp;Result_Pre.Ex.'!$C$33)</f>
        <v/>
      </c>
      <c r="E29" s="290" t="str">
        <f>IF('Ex.Item&amp;Result_Pre.Ex.'!$D$33="",IF('Ex.Item&amp;Result_Pre.Ex.'!$J$34="","",'Ex.Item&amp;Result_Pre.Ex.'!$J$34),'Ex.Item&amp;Result_Pre.Ex.'!$D$33)</f>
        <v/>
      </c>
      <c r="F29" s="411" t="str">
        <f>IF(ISBLANK('4. Evaluation &amp; Remarks'!F29)," ",'4. Evaluation &amp; Remarks'!F29)</f>
        <v xml:space="preserve"> </v>
      </c>
      <c r="G29" s="411" t="str">
        <f>IF(ISBLANK('4. Evaluation &amp; Remarks'!G29)," ",'4. Evaluation &amp; Remarks'!G29)</f>
        <v xml:space="preserve"> </v>
      </c>
      <c r="H29" s="411" t="str">
        <f>IF(ISBLANK('4. Evaluation &amp; Remarks'!H29)," ",'4. Evaluation &amp; Remarks'!H29)</f>
        <v xml:space="preserve"> </v>
      </c>
      <c r="I29" s="17"/>
      <c r="J29" s="291"/>
    </row>
    <row r="30" spans="2:12" ht="156">
      <c r="B30" s="205" t="s">
        <v>306</v>
      </c>
      <c r="C30" s="203" t="s">
        <v>477</v>
      </c>
      <c r="D30" s="299" t="str">
        <f>IF('Ex.Item&amp;Result_Pre.Ex.'!$C$34="",IF('Ex.Item&amp;Result_Pre.Ex.'!$I$35="","",'Ex.Item&amp;Result_Pre.Ex.'!$I$35),'Ex.Item&amp;Result_Pre.Ex.'!$C$34)</f>
        <v/>
      </c>
      <c r="E30" s="299" t="str">
        <f>IF('Ex.Item&amp;Result_Pre.Ex.'!$D$34="",IF('Ex.Item&amp;Result_Pre.Ex.'!$J$35="","",'Ex.Item&amp;Result_Pre.Ex.'!$J$35),'Ex.Item&amp;Result_Pre.Ex.'!$D$34)</f>
        <v/>
      </c>
      <c r="F30" s="329" t="str">
        <f>IF(ISBLANK('4. Evaluation &amp; Remarks'!F30)," ",'4. Evaluation &amp; Remarks'!F30)</f>
        <v xml:space="preserve"> </v>
      </c>
      <c r="G30" s="329" t="str">
        <f>IF(ISBLANK('4. Evaluation &amp; Remarks'!G30)," ",'4. Evaluation &amp; Remarks'!G30)</f>
        <v xml:space="preserve"> </v>
      </c>
      <c r="H30" s="329" t="str">
        <f>IF(ISBLANK('4. Evaluation &amp; Remarks'!H30)," ",'4. Evaluation &amp; Remarks'!H30)</f>
        <v xml:space="preserve"> </v>
      </c>
      <c r="I30" s="17"/>
      <c r="J30" s="298"/>
    </row>
    <row r="31" spans="2:12" ht="88.5" customHeight="1">
      <c r="B31" s="205" t="s">
        <v>307</v>
      </c>
      <c r="C31" s="203" t="s">
        <v>478</v>
      </c>
      <c r="D31" s="299" t="str">
        <f>IF('Ex.Item&amp;Result_Pre.Ex.'!$C$35="",IF('Ex.Item&amp;Result_Pre.Ex.'!$I$36="","",'Ex.Item&amp;Result_Pre.Ex.'!$I$36),'Ex.Item&amp;Result_Pre.Ex.'!$C$35)</f>
        <v/>
      </c>
      <c r="E31" s="299" t="str">
        <f>IF('Ex.Item&amp;Result_Pre.Ex.'!$D$35="",IF('Ex.Item&amp;Result_Pre.Ex.'!$J$36="","",'Ex.Item&amp;Result_Pre.Ex.'!$J$36),'Ex.Item&amp;Result_Pre.Ex.'!$D$35)</f>
        <v/>
      </c>
      <c r="F31" s="329" t="str">
        <f>IF(ISBLANK('4. Evaluation &amp; Remarks'!F31)," ",'4. Evaluation &amp; Remarks'!F31)</f>
        <v xml:space="preserve"> </v>
      </c>
      <c r="G31" s="329" t="str">
        <f>IF(ISBLANK('4. Evaluation &amp; Remarks'!G31)," ",'4. Evaluation &amp; Remarks'!G31)</f>
        <v xml:space="preserve"> </v>
      </c>
      <c r="H31" s="329" t="str">
        <f>IF(ISBLANK('4. Evaluation &amp; Remarks'!H31)," ",'4. Evaluation &amp; Remarks'!H31)</f>
        <v xml:space="preserve"> </v>
      </c>
      <c r="I31" s="17"/>
      <c r="J31" s="298"/>
    </row>
    <row r="32" spans="2:12" ht="36">
      <c r="B32" s="205" t="s">
        <v>308</v>
      </c>
      <c r="C32" s="203" t="s">
        <v>479</v>
      </c>
      <c r="D32" s="299" t="str">
        <f>IF('Ex.Item&amp;Result_Pre.Ex.'!$C$36="",IF('Ex.Item&amp;Result_Pre.Ex.'!$I$37="","",'Ex.Item&amp;Result_Pre.Ex.'!$I$37),'Ex.Item&amp;Result_Pre.Ex.'!$C$36)</f>
        <v/>
      </c>
      <c r="E32" s="299" t="str">
        <f>IF('Ex.Item&amp;Result_Pre.Ex.'!$D$36="",IF('Ex.Item&amp;Result_Pre.Ex.'!$J$37="","",'Ex.Item&amp;Result_Pre.Ex.'!$J$37),'Ex.Item&amp;Result_Pre.Ex.'!$D$36)</f>
        <v/>
      </c>
      <c r="F32" s="329" t="str">
        <f>IF(ISBLANK('4. Evaluation &amp; Remarks'!F32)," ",'4. Evaluation &amp; Remarks'!F32)</f>
        <v xml:space="preserve"> </v>
      </c>
      <c r="G32" s="329" t="str">
        <f>IF(ISBLANK('4. Evaluation &amp; Remarks'!G32)," ",'4. Evaluation &amp; Remarks'!G32)</f>
        <v xml:space="preserve"> </v>
      </c>
      <c r="H32" s="329" t="str">
        <f>IF(ISBLANK('4. Evaluation &amp; Remarks'!H32)," ",'4. Evaluation &amp; Remarks'!H32)</f>
        <v xml:space="preserve"> </v>
      </c>
      <c r="I32" s="17"/>
      <c r="J32" s="298"/>
    </row>
    <row r="33" spans="2:12" ht="48.75" thickBot="1">
      <c r="B33" s="376" t="s">
        <v>309</v>
      </c>
      <c r="C33" s="203" t="s">
        <v>480</v>
      </c>
      <c r="D33" s="305"/>
      <c r="E33" s="305"/>
      <c r="F33" s="412" t="str">
        <f>IF(ISBLANK('4. Evaluation &amp; Remarks'!F33)," ",'4. Evaluation &amp; Remarks'!F33)</f>
        <v xml:space="preserve"> </v>
      </c>
      <c r="G33" s="412" t="str">
        <f>IF(ISBLANK('4. Evaluation &amp; Remarks'!G33)," ",'4. Evaluation &amp; Remarks'!G33)</f>
        <v xml:space="preserve"> </v>
      </c>
      <c r="H33" s="412" t="str">
        <f>IF(ISBLANK('4. Evaluation &amp; Remarks'!H33)," ",'4. Evaluation &amp; Remarks'!H33)</f>
        <v xml:space="preserve"> </v>
      </c>
      <c r="I33" s="17"/>
      <c r="J33" s="293"/>
    </row>
    <row r="34" spans="2:12" s="285" customFormat="1" ht="29.25" customHeight="1" thickBot="1">
      <c r="B34" s="210" t="s">
        <v>298</v>
      </c>
      <c r="C34" s="213" t="s">
        <v>481</v>
      </c>
      <c r="D34" s="286"/>
      <c r="E34" s="286"/>
      <c r="F34" s="409" t="str">
        <f>IF(ISBLANK('4. Evaluation &amp; Remarks'!F34)," ",'4. Evaluation &amp; Remarks'!F34)</f>
        <v xml:space="preserve"> </v>
      </c>
      <c r="G34" s="409" t="str">
        <f>IF(ISBLANK('4. Evaluation &amp; Remarks'!G34)," ",'4. Evaluation &amp; Remarks'!G34)</f>
        <v xml:space="preserve"> </v>
      </c>
      <c r="H34" s="409" t="str">
        <f>IF(ISBLANK('4. Evaluation &amp; Remarks'!H34)," ",'4. Evaluation &amp; Remarks'!H34)</f>
        <v xml:space="preserve"> </v>
      </c>
      <c r="I34" s="287"/>
      <c r="J34" s="288"/>
    </row>
    <row r="35" spans="2:12" s="285" customFormat="1">
      <c r="B35" s="214" t="s">
        <v>299</v>
      </c>
      <c r="C35" s="201" t="s">
        <v>482</v>
      </c>
      <c r="D35" s="294"/>
      <c r="E35" s="294"/>
      <c r="F35" s="294"/>
      <c r="G35" s="294"/>
      <c r="H35" s="294"/>
      <c r="I35" s="437"/>
      <c r="J35" s="296"/>
    </row>
    <row r="36" spans="2:12" ht="120">
      <c r="B36" s="378" t="s">
        <v>301</v>
      </c>
      <c r="C36" s="203" t="s">
        <v>483</v>
      </c>
      <c r="D36" s="299" t="str">
        <f>IF('Ex.Item&amp;Result_Pre.Ex.'!$C$39="",IF('Ex.Item&amp;Result_Pre.Ex.'!$I$40="","",'Ex.Item&amp;Result_Pre.Ex.'!$I$40),'Ex.Item&amp;Result_Pre.Ex.'!$C$39)</f>
        <v/>
      </c>
      <c r="E36" s="299" t="str">
        <f>IF('Ex.Item&amp;Result_Pre.Ex.'!$D$39="",IF('Ex.Item&amp;Result_Pre.Ex.'!$J$40="","",'Ex.Item&amp;Result_Pre.Ex.'!$J$40),'Ex.Item&amp;Result_Pre.Ex.'!$D$39)</f>
        <v/>
      </c>
      <c r="F36" s="329" t="str">
        <f>IF(ISBLANK('4. Evaluation &amp; Remarks'!F36)," ",'4. Evaluation &amp; Remarks'!F36)</f>
        <v xml:space="preserve"> </v>
      </c>
      <c r="G36" s="329" t="str">
        <f>IF(ISBLANK('4. Evaluation &amp; Remarks'!G36)," ",'4. Evaluation &amp; Remarks'!G36)</f>
        <v xml:space="preserve"> </v>
      </c>
      <c r="H36" s="329" t="str">
        <f>IF(ISBLANK('4. Evaluation &amp; Remarks'!H36)," ",'4. Evaluation &amp; Remarks'!H36)</f>
        <v xml:space="preserve"> </v>
      </c>
      <c r="I36" s="17"/>
      <c r="J36" s="298"/>
    </row>
    <row r="37" spans="2:12" ht="60">
      <c r="B37" s="378" t="s">
        <v>310</v>
      </c>
      <c r="C37" s="203" t="s">
        <v>484</v>
      </c>
      <c r="D37" s="299" t="str">
        <f>IF('Ex.Item&amp;Result_Pre.Ex.'!$C$40="",IF('Ex.Item&amp;Result_Pre.Ex.'!$I$41="","",'Ex.Item&amp;Result_Pre.Ex.'!$I$41),'Ex.Item&amp;Result_Pre.Ex.'!$C$40)</f>
        <v/>
      </c>
      <c r="E37" s="299" t="str">
        <f>IF('Ex.Item&amp;Result_Pre.Ex.'!$D$40="",IF('Ex.Item&amp;Result_Pre.Ex.'!$J$41="","",'Ex.Item&amp;Result_Pre.Ex.'!$J$41),'Ex.Item&amp;Result_Pre.Ex.'!$D$40)</f>
        <v/>
      </c>
      <c r="F37" s="329" t="str">
        <f>IF(ISBLANK('4. Evaluation &amp; Remarks'!F37)," ",'4. Evaluation &amp; Remarks'!F37)</f>
        <v xml:space="preserve"> </v>
      </c>
      <c r="G37" s="329" t="str">
        <f>IF(ISBLANK('4. Evaluation &amp; Remarks'!G37)," ",'4. Evaluation &amp; Remarks'!G37)</f>
        <v xml:space="preserve"> </v>
      </c>
      <c r="H37" s="329" t="str">
        <f>IF(ISBLANK('4. Evaluation &amp; Remarks'!H37)," ",'4. Evaluation &amp; Remarks'!H37)</f>
        <v xml:space="preserve"> </v>
      </c>
      <c r="I37" s="17"/>
      <c r="J37" s="298"/>
      <c r="L37" s="435"/>
    </row>
    <row r="38" spans="2:12" ht="72">
      <c r="B38" s="378" t="s">
        <v>311</v>
      </c>
      <c r="C38" s="203" t="s">
        <v>485</v>
      </c>
      <c r="D38" s="299" t="str">
        <f>IF('Ex.Item&amp;Result_Pre.Ex.'!$C$41="",IF('Ex.Item&amp;Result_Pre.Ex.'!$I$42="","",'Ex.Item&amp;Result_Pre.Ex.'!$I$42),'Ex.Item&amp;Result_Pre.Ex.'!$C$41)</f>
        <v/>
      </c>
      <c r="E38" s="299" t="str">
        <f>IF('Ex.Item&amp;Result_Pre.Ex.'!$D$41="",IF('Ex.Item&amp;Result_Pre.Ex.'!$J$42="","",'Ex.Item&amp;Result_Pre.Ex.'!$J$42),'Ex.Item&amp;Result_Pre.Ex.'!$D$41)</f>
        <v/>
      </c>
      <c r="F38" s="329" t="str">
        <f>IF(ISBLANK('4. Evaluation &amp; Remarks'!F38)," ",'4. Evaluation &amp; Remarks'!F38)</f>
        <v xml:space="preserve"> </v>
      </c>
      <c r="G38" s="329" t="str">
        <f>IF(ISBLANK('4. Evaluation &amp; Remarks'!G38)," ",'4. Evaluation &amp; Remarks'!G38)</f>
        <v xml:space="preserve"> </v>
      </c>
      <c r="H38" s="329" t="str">
        <f>IF(ISBLANK('4. Evaluation &amp; Remarks'!H38)," ",'4. Evaluation &amp; Remarks'!H38)</f>
        <v xml:space="preserve"> </v>
      </c>
      <c r="I38" s="17"/>
      <c r="J38" s="298"/>
    </row>
    <row r="39" spans="2:12" s="285" customFormat="1">
      <c r="B39" s="208" t="s">
        <v>303</v>
      </c>
      <c r="C39" s="206" t="s">
        <v>486</v>
      </c>
      <c r="D39" s="300"/>
      <c r="E39" s="300"/>
      <c r="F39" s="300"/>
      <c r="G39" s="300"/>
      <c r="H39" s="300"/>
      <c r="I39" s="436"/>
      <c r="J39" s="302"/>
    </row>
    <row r="40" spans="2:12" ht="72.75" thickBot="1">
      <c r="B40" s="379" t="s">
        <v>303</v>
      </c>
      <c r="C40" s="203" t="s">
        <v>720</v>
      </c>
      <c r="D40" s="306" t="str">
        <f>IF('Ex.Item&amp;Result_Pre.Ex.'!$C$43="",IF('Ex.Item&amp;Result_Pre.Ex.'!$I$44="","",'Ex.Item&amp;Result_Pre.Ex.'!$I$44),'Ex.Item&amp;Result_Pre.Ex.'!$C$43)</f>
        <v/>
      </c>
      <c r="E40" s="306" t="str">
        <f>IF('Ex.Item&amp;Result_Pre.Ex.'!$D$43="",IF('Ex.Item&amp;Result_Pre.Ex.'!$J$44="","",'Ex.Item&amp;Result_Pre.Ex.'!$J$44),'Ex.Item&amp;Result_Pre.Ex.'!$D$43)</f>
        <v/>
      </c>
      <c r="F40" s="415" t="str">
        <f>IF(ISBLANK('4. Evaluation &amp; Remarks'!F40)," ",'4. Evaluation &amp; Remarks'!F40)</f>
        <v xml:space="preserve"> </v>
      </c>
      <c r="G40" s="415" t="str">
        <f>IF(ISBLANK('4. Evaluation &amp; Remarks'!G40)," ",'4. Evaluation &amp; Remarks'!G40)</f>
        <v xml:space="preserve"> </v>
      </c>
      <c r="H40" s="415" t="str">
        <f>IF(ISBLANK('4. Evaluation &amp; Remarks'!H40)," ",'4. Evaluation &amp; Remarks'!H40)</f>
        <v xml:space="preserve"> </v>
      </c>
      <c r="I40" s="17"/>
      <c r="J40" s="307"/>
    </row>
    <row r="42" spans="2:12">
      <c r="B42" s="392"/>
    </row>
  </sheetData>
  <sheetProtection formatCells="0" formatRows="0" autoFilter="0"/>
  <mergeCells count="1">
    <mergeCell ref="C1:J1"/>
  </mergeCells>
  <phoneticPr fontId="2"/>
  <conditionalFormatting sqref="I5">
    <cfRule type="cellIs" dxfId="31" priority="31" stopIfTrue="1" operator="equal">
      <formula>"[C]"</formula>
    </cfRule>
    <cfRule type="cellIs" dxfId="30" priority="32" stopIfTrue="1" operator="equal">
      <formula>"W"</formula>
    </cfRule>
  </conditionalFormatting>
  <conditionalFormatting sqref="I5">
    <cfRule type="cellIs" dxfId="29" priority="29" stopIfTrue="1" operator="equal">
      <formula>"[C]"</formula>
    </cfRule>
    <cfRule type="cellIs" dxfId="28" priority="30" stopIfTrue="1" operator="equal">
      <formula>"W"</formula>
    </cfRule>
  </conditionalFormatting>
  <conditionalFormatting sqref="I6">
    <cfRule type="cellIs" dxfId="27" priority="27" stopIfTrue="1" operator="equal">
      <formula>"[C]"</formula>
    </cfRule>
    <cfRule type="cellIs" dxfId="26" priority="28" stopIfTrue="1" operator="equal">
      <formula>"W"</formula>
    </cfRule>
  </conditionalFormatting>
  <conditionalFormatting sqref="I6">
    <cfRule type="cellIs" dxfId="25" priority="25" stopIfTrue="1" operator="equal">
      <formula>"[C]"</formula>
    </cfRule>
    <cfRule type="cellIs" dxfId="24" priority="26" stopIfTrue="1" operator="equal">
      <formula>"W"</formula>
    </cfRule>
  </conditionalFormatting>
  <conditionalFormatting sqref="I9:I10">
    <cfRule type="cellIs" dxfId="23" priority="23" stopIfTrue="1" operator="equal">
      <formula>"[C]"</formula>
    </cfRule>
    <cfRule type="cellIs" dxfId="22" priority="24" stopIfTrue="1" operator="equal">
      <formula>"W"</formula>
    </cfRule>
  </conditionalFormatting>
  <conditionalFormatting sqref="I9:I10">
    <cfRule type="cellIs" dxfId="21" priority="21" stopIfTrue="1" operator="equal">
      <formula>"[C]"</formula>
    </cfRule>
    <cfRule type="cellIs" dxfId="20" priority="22" stopIfTrue="1" operator="equal">
      <formula>"W"</formula>
    </cfRule>
  </conditionalFormatting>
  <conditionalFormatting sqref="I12:I14 I16:I19">
    <cfRule type="cellIs" dxfId="19" priority="19" stopIfTrue="1" operator="equal">
      <formula>"[C]"</formula>
    </cfRule>
    <cfRule type="cellIs" dxfId="18" priority="20" stopIfTrue="1" operator="equal">
      <formula>"W"</formula>
    </cfRule>
  </conditionalFormatting>
  <conditionalFormatting sqref="I12:I14 I16:I19">
    <cfRule type="cellIs" dxfId="17" priority="17" stopIfTrue="1" operator="equal">
      <formula>"[C]"</formula>
    </cfRule>
    <cfRule type="cellIs" dxfId="16" priority="18" stopIfTrue="1" operator="equal">
      <formula>"W"</formula>
    </cfRule>
  </conditionalFormatting>
  <conditionalFormatting sqref="I21:I24 I26:I27">
    <cfRule type="cellIs" dxfId="15" priority="15" stopIfTrue="1" operator="equal">
      <formula>"[C]"</formula>
    </cfRule>
    <cfRule type="cellIs" dxfId="14" priority="16" stopIfTrue="1" operator="equal">
      <formula>"W"</formula>
    </cfRule>
  </conditionalFormatting>
  <conditionalFormatting sqref="I21:I24 I26:I27">
    <cfRule type="cellIs" dxfId="13" priority="13" stopIfTrue="1" operator="equal">
      <formula>"[C]"</formula>
    </cfRule>
    <cfRule type="cellIs" dxfId="12" priority="14" stopIfTrue="1" operator="equal">
      <formula>"W"</formula>
    </cfRule>
  </conditionalFormatting>
  <conditionalFormatting sqref="I29:I33 I36:I38 I40">
    <cfRule type="cellIs" dxfId="11" priority="11" stopIfTrue="1" operator="equal">
      <formula>"[C]"</formula>
    </cfRule>
    <cfRule type="cellIs" dxfId="10" priority="12" stopIfTrue="1" operator="equal">
      <formula>"W"</formula>
    </cfRule>
  </conditionalFormatting>
  <conditionalFormatting sqref="I29:I33 I36:I38 I40">
    <cfRule type="cellIs" dxfId="9" priority="9" stopIfTrue="1" operator="equal">
      <formula>"[C]"</formula>
    </cfRule>
    <cfRule type="cellIs" dxfId="8" priority="10" stopIfTrue="1" operator="equal">
      <formula>"W"</formula>
    </cfRule>
  </conditionalFormatting>
  <conditionalFormatting sqref="I6">
    <cfRule type="cellIs" dxfId="7" priority="7" stopIfTrue="1" operator="equal">
      <formula>"[C]"</formula>
    </cfRule>
    <cfRule type="cellIs" dxfId="6" priority="8" stopIfTrue="1" operator="equal">
      <formula>"W"</formula>
    </cfRule>
  </conditionalFormatting>
  <conditionalFormatting sqref="I6">
    <cfRule type="cellIs" dxfId="5" priority="5" stopIfTrue="1" operator="equal">
      <formula>"[C]"</formula>
    </cfRule>
    <cfRule type="cellIs" dxfId="4" priority="6" stopIfTrue="1" operator="equal">
      <formula>"W"</formula>
    </cfRule>
  </conditionalFormatting>
  <conditionalFormatting sqref="I9:I10 I12:I14 I16:I19 I21:I24 I26:I27 I29:I33 I36:I38 I40">
    <cfRule type="cellIs" dxfId="3" priority="3" stopIfTrue="1" operator="equal">
      <formula>"[C]"</formula>
    </cfRule>
    <cfRule type="cellIs" dxfId="2" priority="4" stopIfTrue="1" operator="equal">
      <formula>"W"</formula>
    </cfRule>
  </conditionalFormatting>
  <conditionalFormatting sqref="I9:I10 I12:I14 I16:I19 I21:I24 I26:I27 I29:I33 I36:I38 I40">
    <cfRule type="cellIs" dxfId="1" priority="1" stopIfTrue="1" operator="equal">
      <formula>"[C]"</formula>
    </cfRule>
    <cfRule type="cellIs" dxfId="0" priority="2" stopIfTrue="1" operator="equal">
      <formula>"W"</formula>
    </cfRule>
  </conditionalFormatting>
  <dataValidations xWindow="369" yWindow="286" count="8">
    <dataValidation type="textLength" imeMode="on" operator="greaterThanOrEqual" showErrorMessage="1" sqref="J29:J33 J40 J5:J6 J36:J38 J26:J27 J21:J24 J16:J19 J12:J14 J9:J10">
      <formula1>0</formula1>
    </dataValidation>
    <dataValidation imeMode="off" allowBlank="1" showErrorMessage="1" prompt="A，C，W，D（半角英字）のいずれか。_x000a_その判定根拠を右の欄に必ず書いてください。" sqref="F40:H40 F9:H10 F21:H24 F16:H19 F12:H14 F36:H38 F4:H7 F26:H34"/>
    <dataValidation operator="equal" showInputMessage="1" showErrorMessage="1" sqref="D12:E14 D21:E24 D29:E33 L24 B40 B12:B14 D9:E10 D40:E40 D5:E6 D26:E27 D16:E19 B36:B38 D36:E38 C25 C20 C11 C15"/>
    <dataValidation type="list" imeMode="off" allowBlank="1" showInputMessage="1" showErrorMessage="1" error="A,C,W,D,-のいずれか。" promptTitle="One from A, C, W or D applies." prompt="Judgment should be same as the lowest result of judgment from all review items in the Criterion 1. Fill in the comments and resons in &quot;Basis and Remarks&quot;, if it is appropriate to give better judgment than the original judgement. (Refer Evaluation Guide) " sqref="I4">
      <formula1>"A,C,W,D,-"</formula1>
    </dataValidation>
    <dataValidation type="list" imeMode="off" allowBlank="1" showInputMessage="1" showErrorMessage="1" error="A,C,W,D,-のいずれか。" promptTitle="One from A, C, W or D applies." prompt="Judgment should be same as the lowest result of judgment from all review items in the Criterion 2. Fill in the comments and resons in &quot;Basis and Remarks&quot;, if it is appropriate to give better judgment than the original judgement. (Refer Evaluation Guide) " sqref="I7">
      <formula1>"A,C,W,D,-"</formula1>
    </dataValidation>
    <dataValidation type="list" imeMode="off" allowBlank="1" showInputMessage="1" showErrorMessage="1" error="A,C,W,D,-のいずれか。" promptTitle="One from A, C, W or D applies." prompt="Judgment should be same as the lowest result of judgment from all review items in the Criterion 3. Fill in the comments and resons in &quot;Basis and Remarks&quot;, if it is appropriate to give better judgment than the original judgement. (Refer Evaluation Guide) " sqref="I28">
      <formula1>"A,C,W,D,-"</formula1>
    </dataValidation>
    <dataValidation type="list" imeMode="off" allowBlank="1" showInputMessage="1" showErrorMessage="1" error="A,C,W,D,-のいずれか。" promptTitle="One from A, C, W or D applies." prompt="Judgment should be same as the lowest result of judgment from all review items in the Criterion 4. Fill in the comments and resons in &quot;Basis and Remarks&quot;, if it is appropriate to give better judgment than the original judgement. (Refer Evaluation Guide) " sqref="I34">
      <formula1>"A,C,W,D,-"</formula1>
    </dataValidation>
    <dataValidation type="list" imeMode="off" allowBlank="1" showInputMessage="1" showErrorMessage="1" error="A, C, W, D, -のいずれか。" promptTitle=" A, C, [C], D or W applies." prompt="Choose [C] for the judgment with concern to be a Evaluation Item for the next examination if it is Interim Evaluation Must fill in the cell with basis of its judgment. If Evaluation Item doesn't apply this time, leave it blank." sqref="I5:I6 I9:I10 I12:I14 I16:I19 I21:I24 I26:I27 I29:I33 I36:I38 I40">
      <formula1>"A,C,[C],W,D,-"</formula1>
    </dataValidation>
  </dataValidations>
  <printOptions horizontalCentered="1"/>
  <pageMargins left="0.78740157480314965" right="0.78740157480314965" top="0.78740157480314965" bottom="0.78740157480314965" header="0.51181102362204722" footer="0.31496062992125984"/>
  <pageSetup paperSize="9" scale="65" fitToHeight="50" orientation="portrait" r:id="rId1"/>
  <headerFooter alignWithMargins="0">
    <oddHeader>&amp;R&amp;8日本技術者教育認定基準（2012年度～）</oddHeader>
    <oddFooter>&amp;L&amp;"ＭＳ Ｐ明朝,標準" &amp;R&amp;8審査結果と指摘事項　&amp;P /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9"/>
  <sheetViews>
    <sheetView view="pageBreakPreview" topLeftCell="A38" zoomScaleNormal="100" workbookViewId="0">
      <selection activeCell="B41" sqref="B41"/>
    </sheetView>
  </sheetViews>
  <sheetFormatPr defaultRowHeight="15"/>
  <cols>
    <col min="1" max="1" width="30.625" style="131" customWidth="1"/>
    <col min="2" max="3" width="26.25" style="131" customWidth="1"/>
    <col min="4" max="4" width="13.25" style="131" customWidth="1"/>
    <col min="5" max="5" width="17.5" style="131" customWidth="1"/>
    <col min="6" max="256" width="9" style="131"/>
    <col min="257" max="257" width="30.625" style="131" customWidth="1"/>
    <col min="258" max="259" width="26.25" style="131" customWidth="1"/>
    <col min="260" max="260" width="12.5" style="131" customWidth="1"/>
    <col min="261" max="261" width="17.5" style="131" customWidth="1"/>
    <col min="262" max="512" width="9" style="131"/>
    <col min="513" max="513" width="30.625" style="131" customWidth="1"/>
    <col min="514" max="515" width="26.25" style="131" customWidth="1"/>
    <col min="516" max="516" width="12.5" style="131" customWidth="1"/>
    <col min="517" max="517" width="17.5" style="131" customWidth="1"/>
    <col min="518" max="768" width="9" style="131"/>
    <col min="769" max="769" width="30.625" style="131" customWidth="1"/>
    <col min="770" max="771" width="26.25" style="131" customWidth="1"/>
    <col min="772" max="772" width="12.5" style="131" customWidth="1"/>
    <col min="773" max="773" width="17.5" style="131" customWidth="1"/>
    <col min="774" max="1024" width="9" style="131"/>
    <col min="1025" max="1025" width="30.625" style="131" customWidth="1"/>
    <col min="1026" max="1027" width="26.25" style="131" customWidth="1"/>
    <col min="1028" max="1028" width="12.5" style="131" customWidth="1"/>
    <col min="1029" max="1029" width="17.5" style="131" customWidth="1"/>
    <col min="1030" max="1280" width="9" style="131"/>
    <col min="1281" max="1281" width="30.625" style="131" customWidth="1"/>
    <col min="1282" max="1283" width="26.25" style="131" customWidth="1"/>
    <col min="1284" max="1284" width="12.5" style="131" customWidth="1"/>
    <col min="1285" max="1285" width="17.5" style="131" customWidth="1"/>
    <col min="1286" max="1536" width="9" style="131"/>
    <col min="1537" max="1537" width="30.625" style="131" customWidth="1"/>
    <col min="1538" max="1539" width="26.25" style="131" customWidth="1"/>
    <col min="1540" max="1540" width="12.5" style="131" customWidth="1"/>
    <col min="1541" max="1541" width="17.5" style="131" customWidth="1"/>
    <col min="1542" max="1792" width="9" style="131"/>
    <col min="1793" max="1793" width="30.625" style="131" customWidth="1"/>
    <col min="1794" max="1795" width="26.25" style="131" customWidth="1"/>
    <col min="1796" max="1796" width="12.5" style="131" customWidth="1"/>
    <col min="1797" max="1797" width="17.5" style="131" customWidth="1"/>
    <col min="1798" max="2048" width="9" style="131"/>
    <col min="2049" max="2049" width="30.625" style="131" customWidth="1"/>
    <col min="2050" max="2051" width="26.25" style="131" customWidth="1"/>
    <col min="2052" max="2052" width="12.5" style="131" customWidth="1"/>
    <col min="2053" max="2053" width="17.5" style="131" customWidth="1"/>
    <col min="2054" max="2304" width="9" style="131"/>
    <col min="2305" max="2305" width="30.625" style="131" customWidth="1"/>
    <col min="2306" max="2307" width="26.25" style="131" customWidth="1"/>
    <col min="2308" max="2308" width="12.5" style="131" customWidth="1"/>
    <col min="2309" max="2309" width="17.5" style="131" customWidth="1"/>
    <col min="2310" max="2560" width="9" style="131"/>
    <col min="2561" max="2561" width="30.625" style="131" customWidth="1"/>
    <col min="2562" max="2563" width="26.25" style="131" customWidth="1"/>
    <col min="2564" max="2564" width="12.5" style="131" customWidth="1"/>
    <col min="2565" max="2565" width="17.5" style="131" customWidth="1"/>
    <col min="2566" max="2816" width="9" style="131"/>
    <col min="2817" max="2817" width="30.625" style="131" customWidth="1"/>
    <col min="2818" max="2819" width="26.25" style="131" customWidth="1"/>
    <col min="2820" max="2820" width="12.5" style="131" customWidth="1"/>
    <col min="2821" max="2821" width="17.5" style="131" customWidth="1"/>
    <col min="2822" max="3072" width="9" style="131"/>
    <col min="3073" max="3073" width="30.625" style="131" customWidth="1"/>
    <col min="3074" max="3075" width="26.25" style="131" customWidth="1"/>
    <col min="3076" max="3076" width="12.5" style="131" customWidth="1"/>
    <col min="3077" max="3077" width="17.5" style="131" customWidth="1"/>
    <col min="3078" max="3328" width="9" style="131"/>
    <col min="3329" max="3329" width="30.625" style="131" customWidth="1"/>
    <col min="3330" max="3331" width="26.25" style="131" customWidth="1"/>
    <col min="3332" max="3332" width="12.5" style="131" customWidth="1"/>
    <col min="3333" max="3333" width="17.5" style="131" customWidth="1"/>
    <col min="3334" max="3584" width="9" style="131"/>
    <col min="3585" max="3585" width="30.625" style="131" customWidth="1"/>
    <col min="3586" max="3587" width="26.25" style="131" customWidth="1"/>
    <col min="3588" max="3588" width="12.5" style="131" customWidth="1"/>
    <col min="3589" max="3589" width="17.5" style="131" customWidth="1"/>
    <col min="3590" max="3840" width="9" style="131"/>
    <col min="3841" max="3841" width="30.625" style="131" customWidth="1"/>
    <col min="3842" max="3843" width="26.25" style="131" customWidth="1"/>
    <col min="3844" max="3844" width="12.5" style="131" customWidth="1"/>
    <col min="3845" max="3845" width="17.5" style="131" customWidth="1"/>
    <col min="3846" max="4096" width="9" style="131"/>
    <col min="4097" max="4097" width="30.625" style="131" customWidth="1"/>
    <col min="4098" max="4099" width="26.25" style="131" customWidth="1"/>
    <col min="4100" max="4100" width="12.5" style="131" customWidth="1"/>
    <col min="4101" max="4101" width="17.5" style="131" customWidth="1"/>
    <col min="4102" max="4352" width="9" style="131"/>
    <col min="4353" max="4353" width="30.625" style="131" customWidth="1"/>
    <col min="4354" max="4355" width="26.25" style="131" customWidth="1"/>
    <col min="4356" max="4356" width="12.5" style="131" customWidth="1"/>
    <col min="4357" max="4357" width="17.5" style="131" customWidth="1"/>
    <col min="4358" max="4608" width="9" style="131"/>
    <col min="4609" max="4609" width="30.625" style="131" customWidth="1"/>
    <col min="4610" max="4611" width="26.25" style="131" customWidth="1"/>
    <col min="4612" max="4612" width="12.5" style="131" customWidth="1"/>
    <col min="4613" max="4613" width="17.5" style="131" customWidth="1"/>
    <col min="4614" max="4864" width="9" style="131"/>
    <col min="4865" max="4865" width="30.625" style="131" customWidth="1"/>
    <col min="4866" max="4867" width="26.25" style="131" customWidth="1"/>
    <col min="4868" max="4868" width="12.5" style="131" customWidth="1"/>
    <col min="4869" max="4869" width="17.5" style="131" customWidth="1"/>
    <col min="4870" max="5120" width="9" style="131"/>
    <col min="5121" max="5121" width="30.625" style="131" customWidth="1"/>
    <col min="5122" max="5123" width="26.25" style="131" customWidth="1"/>
    <col min="5124" max="5124" width="12.5" style="131" customWidth="1"/>
    <col min="5125" max="5125" width="17.5" style="131" customWidth="1"/>
    <col min="5126" max="5376" width="9" style="131"/>
    <col min="5377" max="5377" width="30.625" style="131" customWidth="1"/>
    <col min="5378" max="5379" width="26.25" style="131" customWidth="1"/>
    <col min="5380" max="5380" width="12.5" style="131" customWidth="1"/>
    <col min="5381" max="5381" width="17.5" style="131" customWidth="1"/>
    <col min="5382" max="5632" width="9" style="131"/>
    <col min="5633" max="5633" width="30.625" style="131" customWidth="1"/>
    <col min="5634" max="5635" width="26.25" style="131" customWidth="1"/>
    <col min="5636" max="5636" width="12.5" style="131" customWidth="1"/>
    <col min="5637" max="5637" width="17.5" style="131" customWidth="1"/>
    <col min="5638" max="5888" width="9" style="131"/>
    <col min="5889" max="5889" width="30.625" style="131" customWidth="1"/>
    <col min="5890" max="5891" width="26.25" style="131" customWidth="1"/>
    <col min="5892" max="5892" width="12.5" style="131" customWidth="1"/>
    <col min="5893" max="5893" width="17.5" style="131" customWidth="1"/>
    <col min="5894" max="6144" width="9" style="131"/>
    <col min="6145" max="6145" width="30.625" style="131" customWidth="1"/>
    <col min="6146" max="6147" width="26.25" style="131" customWidth="1"/>
    <col min="6148" max="6148" width="12.5" style="131" customWidth="1"/>
    <col min="6149" max="6149" width="17.5" style="131" customWidth="1"/>
    <col min="6150" max="6400" width="9" style="131"/>
    <col min="6401" max="6401" width="30.625" style="131" customWidth="1"/>
    <col min="6402" max="6403" width="26.25" style="131" customWidth="1"/>
    <col min="6404" max="6404" width="12.5" style="131" customWidth="1"/>
    <col min="6405" max="6405" width="17.5" style="131" customWidth="1"/>
    <col min="6406" max="6656" width="9" style="131"/>
    <col min="6657" max="6657" width="30.625" style="131" customWidth="1"/>
    <col min="6658" max="6659" width="26.25" style="131" customWidth="1"/>
    <col min="6660" max="6660" width="12.5" style="131" customWidth="1"/>
    <col min="6661" max="6661" width="17.5" style="131" customWidth="1"/>
    <col min="6662" max="6912" width="9" style="131"/>
    <col min="6913" max="6913" width="30.625" style="131" customWidth="1"/>
    <col min="6914" max="6915" width="26.25" style="131" customWidth="1"/>
    <col min="6916" max="6916" width="12.5" style="131" customWidth="1"/>
    <col min="6917" max="6917" width="17.5" style="131" customWidth="1"/>
    <col min="6918" max="7168" width="9" style="131"/>
    <col min="7169" max="7169" width="30.625" style="131" customWidth="1"/>
    <col min="7170" max="7171" width="26.25" style="131" customWidth="1"/>
    <col min="7172" max="7172" width="12.5" style="131" customWidth="1"/>
    <col min="7173" max="7173" width="17.5" style="131" customWidth="1"/>
    <col min="7174" max="7424" width="9" style="131"/>
    <col min="7425" max="7425" width="30.625" style="131" customWidth="1"/>
    <col min="7426" max="7427" width="26.25" style="131" customWidth="1"/>
    <col min="7428" max="7428" width="12.5" style="131" customWidth="1"/>
    <col min="7429" max="7429" width="17.5" style="131" customWidth="1"/>
    <col min="7430" max="7680" width="9" style="131"/>
    <col min="7681" max="7681" width="30.625" style="131" customWidth="1"/>
    <col min="7682" max="7683" width="26.25" style="131" customWidth="1"/>
    <col min="7684" max="7684" width="12.5" style="131" customWidth="1"/>
    <col min="7685" max="7685" width="17.5" style="131" customWidth="1"/>
    <col min="7686" max="7936" width="9" style="131"/>
    <col min="7937" max="7937" width="30.625" style="131" customWidth="1"/>
    <col min="7938" max="7939" width="26.25" style="131" customWidth="1"/>
    <col min="7940" max="7940" width="12.5" style="131" customWidth="1"/>
    <col min="7941" max="7941" width="17.5" style="131" customWidth="1"/>
    <col min="7942" max="8192" width="9" style="131"/>
    <col min="8193" max="8193" width="30.625" style="131" customWidth="1"/>
    <col min="8194" max="8195" width="26.25" style="131" customWidth="1"/>
    <col min="8196" max="8196" width="12.5" style="131" customWidth="1"/>
    <col min="8197" max="8197" width="17.5" style="131" customWidth="1"/>
    <col min="8198" max="8448" width="9" style="131"/>
    <col min="8449" max="8449" width="30.625" style="131" customWidth="1"/>
    <col min="8450" max="8451" width="26.25" style="131" customWidth="1"/>
    <col min="8452" max="8452" width="12.5" style="131" customWidth="1"/>
    <col min="8453" max="8453" width="17.5" style="131" customWidth="1"/>
    <col min="8454" max="8704" width="9" style="131"/>
    <col min="8705" max="8705" width="30.625" style="131" customWidth="1"/>
    <col min="8706" max="8707" width="26.25" style="131" customWidth="1"/>
    <col min="8708" max="8708" width="12.5" style="131" customWidth="1"/>
    <col min="8709" max="8709" width="17.5" style="131" customWidth="1"/>
    <col min="8710" max="8960" width="9" style="131"/>
    <col min="8961" max="8961" width="30.625" style="131" customWidth="1"/>
    <col min="8962" max="8963" width="26.25" style="131" customWidth="1"/>
    <col min="8964" max="8964" width="12.5" style="131" customWidth="1"/>
    <col min="8965" max="8965" width="17.5" style="131" customWidth="1"/>
    <col min="8966" max="9216" width="9" style="131"/>
    <col min="9217" max="9217" width="30.625" style="131" customWidth="1"/>
    <col min="9218" max="9219" width="26.25" style="131" customWidth="1"/>
    <col min="9220" max="9220" width="12.5" style="131" customWidth="1"/>
    <col min="9221" max="9221" width="17.5" style="131" customWidth="1"/>
    <col min="9222" max="9472" width="9" style="131"/>
    <col min="9473" max="9473" width="30.625" style="131" customWidth="1"/>
    <col min="9474" max="9475" width="26.25" style="131" customWidth="1"/>
    <col min="9476" max="9476" width="12.5" style="131" customWidth="1"/>
    <col min="9477" max="9477" width="17.5" style="131" customWidth="1"/>
    <col min="9478" max="9728" width="9" style="131"/>
    <col min="9729" max="9729" width="30.625" style="131" customWidth="1"/>
    <col min="9730" max="9731" width="26.25" style="131" customWidth="1"/>
    <col min="9732" max="9732" width="12.5" style="131" customWidth="1"/>
    <col min="9733" max="9733" width="17.5" style="131" customWidth="1"/>
    <col min="9734" max="9984" width="9" style="131"/>
    <col min="9985" max="9985" width="30.625" style="131" customWidth="1"/>
    <col min="9986" max="9987" width="26.25" style="131" customWidth="1"/>
    <col min="9988" max="9988" width="12.5" style="131" customWidth="1"/>
    <col min="9989" max="9989" width="17.5" style="131" customWidth="1"/>
    <col min="9990" max="10240" width="9" style="131"/>
    <col min="10241" max="10241" width="30.625" style="131" customWidth="1"/>
    <col min="10242" max="10243" width="26.25" style="131" customWidth="1"/>
    <col min="10244" max="10244" width="12.5" style="131" customWidth="1"/>
    <col min="10245" max="10245" width="17.5" style="131" customWidth="1"/>
    <col min="10246" max="10496" width="9" style="131"/>
    <col min="10497" max="10497" width="30.625" style="131" customWidth="1"/>
    <col min="10498" max="10499" width="26.25" style="131" customWidth="1"/>
    <col min="10500" max="10500" width="12.5" style="131" customWidth="1"/>
    <col min="10501" max="10501" width="17.5" style="131" customWidth="1"/>
    <col min="10502" max="10752" width="9" style="131"/>
    <col min="10753" max="10753" width="30.625" style="131" customWidth="1"/>
    <col min="10754" max="10755" width="26.25" style="131" customWidth="1"/>
    <col min="10756" max="10756" width="12.5" style="131" customWidth="1"/>
    <col min="10757" max="10757" width="17.5" style="131" customWidth="1"/>
    <col min="10758" max="11008" width="9" style="131"/>
    <col min="11009" max="11009" width="30.625" style="131" customWidth="1"/>
    <col min="11010" max="11011" width="26.25" style="131" customWidth="1"/>
    <col min="11012" max="11012" width="12.5" style="131" customWidth="1"/>
    <col min="11013" max="11013" width="17.5" style="131" customWidth="1"/>
    <col min="11014" max="11264" width="9" style="131"/>
    <col min="11265" max="11265" width="30.625" style="131" customWidth="1"/>
    <col min="11266" max="11267" width="26.25" style="131" customWidth="1"/>
    <col min="11268" max="11268" width="12.5" style="131" customWidth="1"/>
    <col min="11269" max="11269" width="17.5" style="131" customWidth="1"/>
    <col min="11270" max="11520" width="9" style="131"/>
    <col min="11521" max="11521" width="30.625" style="131" customWidth="1"/>
    <col min="11522" max="11523" width="26.25" style="131" customWidth="1"/>
    <col min="11524" max="11524" width="12.5" style="131" customWidth="1"/>
    <col min="11525" max="11525" width="17.5" style="131" customWidth="1"/>
    <col min="11526" max="11776" width="9" style="131"/>
    <col min="11777" max="11777" width="30.625" style="131" customWidth="1"/>
    <col min="11778" max="11779" width="26.25" style="131" customWidth="1"/>
    <col min="11780" max="11780" width="12.5" style="131" customWidth="1"/>
    <col min="11781" max="11781" width="17.5" style="131" customWidth="1"/>
    <col min="11782" max="12032" width="9" style="131"/>
    <col min="12033" max="12033" width="30.625" style="131" customWidth="1"/>
    <col min="12034" max="12035" width="26.25" style="131" customWidth="1"/>
    <col min="12036" max="12036" width="12.5" style="131" customWidth="1"/>
    <col min="12037" max="12037" width="17.5" style="131" customWidth="1"/>
    <col min="12038" max="12288" width="9" style="131"/>
    <col min="12289" max="12289" width="30.625" style="131" customWidth="1"/>
    <col min="12290" max="12291" width="26.25" style="131" customWidth="1"/>
    <col min="12292" max="12292" width="12.5" style="131" customWidth="1"/>
    <col min="12293" max="12293" width="17.5" style="131" customWidth="1"/>
    <col min="12294" max="12544" width="9" style="131"/>
    <col min="12545" max="12545" width="30.625" style="131" customWidth="1"/>
    <col min="12546" max="12547" width="26.25" style="131" customWidth="1"/>
    <col min="12548" max="12548" width="12.5" style="131" customWidth="1"/>
    <col min="12549" max="12549" width="17.5" style="131" customWidth="1"/>
    <col min="12550" max="12800" width="9" style="131"/>
    <col min="12801" max="12801" width="30.625" style="131" customWidth="1"/>
    <col min="12802" max="12803" width="26.25" style="131" customWidth="1"/>
    <col min="12804" max="12804" width="12.5" style="131" customWidth="1"/>
    <col min="12805" max="12805" width="17.5" style="131" customWidth="1"/>
    <col min="12806" max="13056" width="9" style="131"/>
    <col min="13057" max="13057" width="30.625" style="131" customWidth="1"/>
    <col min="13058" max="13059" width="26.25" style="131" customWidth="1"/>
    <col min="13060" max="13060" width="12.5" style="131" customWidth="1"/>
    <col min="13061" max="13061" width="17.5" style="131" customWidth="1"/>
    <col min="13062" max="13312" width="9" style="131"/>
    <col min="13313" max="13313" width="30.625" style="131" customWidth="1"/>
    <col min="13314" max="13315" width="26.25" style="131" customWidth="1"/>
    <col min="13316" max="13316" width="12.5" style="131" customWidth="1"/>
    <col min="13317" max="13317" width="17.5" style="131" customWidth="1"/>
    <col min="13318" max="13568" width="9" style="131"/>
    <col min="13569" max="13569" width="30.625" style="131" customWidth="1"/>
    <col min="13570" max="13571" width="26.25" style="131" customWidth="1"/>
    <col min="13572" max="13572" width="12.5" style="131" customWidth="1"/>
    <col min="13573" max="13573" width="17.5" style="131" customWidth="1"/>
    <col min="13574" max="13824" width="9" style="131"/>
    <col min="13825" max="13825" width="30.625" style="131" customWidth="1"/>
    <col min="13826" max="13827" width="26.25" style="131" customWidth="1"/>
    <col min="13828" max="13828" width="12.5" style="131" customWidth="1"/>
    <col min="13829" max="13829" width="17.5" style="131" customWidth="1"/>
    <col min="13830" max="14080" width="9" style="131"/>
    <col min="14081" max="14081" width="30.625" style="131" customWidth="1"/>
    <col min="14082" max="14083" width="26.25" style="131" customWidth="1"/>
    <col min="14084" max="14084" width="12.5" style="131" customWidth="1"/>
    <col min="14085" max="14085" width="17.5" style="131" customWidth="1"/>
    <col min="14086" max="14336" width="9" style="131"/>
    <col min="14337" max="14337" width="30.625" style="131" customWidth="1"/>
    <col min="14338" max="14339" width="26.25" style="131" customWidth="1"/>
    <col min="14340" max="14340" width="12.5" style="131" customWidth="1"/>
    <col min="14341" max="14341" width="17.5" style="131" customWidth="1"/>
    <col min="14342" max="14592" width="9" style="131"/>
    <col min="14593" max="14593" width="30.625" style="131" customWidth="1"/>
    <col min="14594" max="14595" width="26.25" style="131" customWidth="1"/>
    <col min="14596" max="14596" width="12.5" style="131" customWidth="1"/>
    <col min="14597" max="14597" width="17.5" style="131" customWidth="1"/>
    <col min="14598" max="14848" width="9" style="131"/>
    <col min="14849" max="14849" width="30.625" style="131" customWidth="1"/>
    <col min="14850" max="14851" width="26.25" style="131" customWidth="1"/>
    <col min="14852" max="14852" width="12.5" style="131" customWidth="1"/>
    <col min="14853" max="14853" width="17.5" style="131" customWidth="1"/>
    <col min="14854" max="15104" width="9" style="131"/>
    <col min="15105" max="15105" width="30.625" style="131" customWidth="1"/>
    <col min="15106" max="15107" width="26.25" style="131" customWidth="1"/>
    <col min="15108" max="15108" width="12.5" style="131" customWidth="1"/>
    <col min="15109" max="15109" width="17.5" style="131" customWidth="1"/>
    <col min="15110" max="15360" width="9" style="131"/>
    <col min="15361" max="15361" width="30.625" style="131" customWidth="1"/>
    <col min="15362" max="15363" width="26.25" style="131" customWidth="1"/>
    <col min="15364" max="15364" width="12.5" style="131" customWidth="1"/>
    <col min="15365" max="15365" width="17.5" style="131" customWidth="1"/>
    <col min="15366" max="15616" width="9" style="131"/>
    <col min="15617" max="15617" width="30.625" style="131" customWidth="1"/>
    <col min="15618" max="15619" width="26.25" style="131" customWidth="1"/>
    <col min="15620" max="15620" width="12.5" style="131" customWidth="1"/>
    <col min="15621" max="15621" width="17.5" style="131" customWidth="1"/>
    <col min="15622" max="15872" width="9" style="131"/>
    <col min="15873" max="15873" width="30.625" style="131" customWidth="1"/>
    <col min="15874" max="15875" width="26.25" style="131" customWidth="1"/>
    <col min="15876" max="15876" width="12.5" style="131" customWidth="1"/>
    <col min="15877" max="15877" width="17.5" style="131" customWidth="1"/>
    <col min="15878" max="16128" width="9" style="131"/>
    <col min="16129" max="16129" width="30.625" style="131" customWidth="1"/>
    <col min="16130" max="16131" width="26.25" style="131" customWidth="1"/>
    <col min="16132" max="16132" width="12.5" style="131" customWidth="1"/>
    <col min="16133" max="16133" width="17.5" style="131" customWidth="1"/>
    <col min="16134" max="16384" width="9" style="131"/>
  </cols>
  <sheetData>
    <row r="1" spans="1:7" ht="15.75" thickBot="1">
      <c r="A1" s="131" t="s">
        <v>429</v>
      </c>
    </row>
    <row r="2" spans="1:7" s="136" customFormat="1" ht="37.5" customHeight="1">
      <c r="A2" s="146" t="s">
        <v>617</v>
      </c>
      <c r="B2" s="132"/>
      <c r="C2" s="133">
        <v>2016</v>
      </c>
      <c r="D2" s="134" t="s">
        <v>616</v>
      </c>
      <c r="E2" s="135" t="str">
        <f>IF(LEFT($B2,2)="Ne","New",IF(LEFT($B2,2)="Co","Continuous",IF(LEFT($B2,2)="In","Interim",IF(LEFT($B2,2)="By","By changes",IF(LEFT($B2,2)="Sh","Show-cause","")))))</f>
        <v/>
      </c>
    </row>
    <row r="3" spans="1:7" s="136" customFormat="1" ht="45">
      <c r="A3" s="148" t="s">
        <v>618</v>
      </c>
      <c r="B3" s="137"/>
      <c r="C3" s="138"/>
      <c r="D3" s="139" t="s">
        <v>616</v>
      </c>
    </row>
    <row r="4" spans="1:7" s="136" customFormat="1" ht="45.75" thickBot="1">
      <c r="A4" s="151" t="s">
        <v>753</v>
      </c>
      <c r="B4" s="140"/>
      <c r="C4" s="141"/>
      <c r="D4" s="142" t="s">
        <v>616</v>
      </c>
    </row>
    <row r="5" spans="1:7" ht="15.75" thickBot="1">
      <c r="A5" s="143"/>
      <c r="B5" s="144"/>
      <c r="C5" s="145"/>
    </row>
    <row r="6" spans="1:7" s="136" customFormat="1" ht="20.100000000000001" customHeight="1">
      <c r="A6" s="146" t="s">
        <v>430</v>
      </c>
      <c r="B6" s="483"/>
      <c r="C6" s="484"/>
      <c r="D6" s="485"/>
      <c r="E6" s="147"/>
    </row>
    <row r="7" spans="1:7" s="136" customFormat="1" ht="45">
      <c r="A7" s="148" t="s">
        <v>493</v>
      </c>
      <c r="B7" s="486"/>
      <c r="C7" s="487"/>
      <c r="D7" s="488"/>
      <c r="E7" s="147"/>
    </row>
    <row r="8" spans="1:7" s="136" customFormat="1" ht="29.25" hidden="1">
      <c r="A8" s="148" t="s">
        <v>431</v>
      </c>
      <c r="B8" s="486"/>
      <c r="C8" s="487"/>
      <c r="D8" s="488"/>
      <c r="E8" s="147"/>
    </row>
    <row r="9" spans="1:7" s="136" customFormat="1">
      <c r="A9" s="149" t="s">
        <v>432</v>
      </c>
      <c r="B9" s="486"/>
      <c r="C9" s="487"/>
      <c r="D9" s="488"/>
      <c r="E9" s="147"/>
      <c r="G9" s="150"/>
    </row>
    <row r="10" spans="1:7" s="136" customFormat="1" ht="30" hidden="1">
      <c r="A10" s="148" t="s">
        <v>433</v>
      </c>
      <c r="B10" s="486"/>
      <c r="C10" s="487"/>
      <c r="D10" s="488"/>
      <c r="E10" s="147"/>
    </row>
    <row r="11" spans="1:7" s="136" customFormat="1" ht="30.75" thickBot="1">
      <c r="A11" s="151" t="s">
        <v>620</v>
      </c>
      <c r="B11" s="480"/>
      <c r="C11" s="481"/>
      <c r="D11" s="482"/>
      <c r="E11" s="147"/>
    </row>
    <row r="13" spans="1:7" ht="26.25" customHeight="1" thickBot="1">
      <c r="A13" s="131" t="s">
        <v>621</v>
      </c>
    </row>
    <row r="14" spans="1:7" s="136" customFormat="1" ht="30.75" thickBot="1">
      <c r="A14" s="152"/>
      <c r="B14" s="153" t="s">
        <v>434</v>
      </c>
      <c r="C14" s="154" t="s">
        <v>435</v>
      </c>
      <c r="D14" s="154" t="s">
        <v>436</v>
      </c>
      <c r="E14" s="459" t="s">
        <v>542</v>
      </c>
    </row>
    <row r="15" spans="1:7" s="136" customFormat="1">
      <c r="A15" s="156" t="s">
        <v>415</v>
      </c>
      <c r="B15" s="157"/>
      <c r="C15" s="158"/>
      <c r="D15" s="158"/>
      <c r="E15" s="159"/>
    </row>
    <row r="16" spans="1:7" s="136" customFormat="1">
      <c r="A16" s="160"/>
      <c r="B16" s="161"/>
      <c r="C16" s="162"/>
      <c r="D16" s="162"/>
      <c r="E16" s="163"/>
    </row>
    <row r="17" spans="1:5" s="136" customFormat="1">
      <c r="A17" s="160"/>
      <c r="B17" s="161"/>
      <c r="C17" s="162"/>
      <c r="D17" s="162"/>
      <c r="E17" s="163"/>
    </row>
    <row r="18" spans="1:5" s="136" customFormat="1">
      <c r="A18" s="160"/>
      <c r="B18" s="161"/>
      <c r="C18" s="162"/>
      <c r="D18" s="162"/>
      <c r="E18" s="163"/>
    </row>
    <row r="19" spans="1:5" s="136" customFormat="1">
      <c r="A19" s="160"/>
      <c r="B19" s="161"/>
      <c r="C19" s="162"/>
      <c r="D19" s="162"/>
      <c r="E19" s="163"/>
    </row>
    <row r="20" spans="1:5" s="136" customFormat="1">
      <c r="A20" s="160" t="s">
        <v>415</v>
      </c>
      <c r="B20" s="161"/>
      <c r="C20" s="162"/>
      <c r="D20" s="162"/>
      <c r="E20" s="163"/>
    </row>
    <row r="21" spans="1:5" s="136" customFormat="1">
      <c r="A21" s="160"/>
      <c r="B21" s="164"/>
      <c r="C21" s="165"/>
      <c r="D21" s="165"/>
      <c r="E21" s="166"/>
    </row>
    <row r="22" spans="1:5" s="136" customFormat="1">
      <c r="A22" s="160"/>
      <c r="B22" s="164"/>
      <c r="C22" s="165"/>
      <c r="D22" s="165"/>
      <c r="E22" s="166"/>
    </row>
    <row r="23" spans="1:5" s="136" customFormat="1">
      <c r="A23" s="160"/>
      <c r="B23" s="164"/>
      <c r="C23" s="165"/>
      <c r="D23" s="165"/>
      <c r="E23" s="166"/>
    </row>
    <row r="24" spans="1:5" s="136" customFormat="1">
      <c r="A24" s="160"/>
      <c r="B24" s="164"/>
      <c r="C24" s="165"/>
      <c r="D24" s="165"/>
      <c r="E24" s="166"/>
    </row>
    <row r="25" spans="1:5" s="136" customFormat="1" ht="15.75" thickBot="1">
      <c r="A25" s="167"/>
      <c r="B25" s="168"/>
      <c r="C25" s="169"/>
      <c r="D25" s="169"/>
      <c r="E25" s="170"/>
    </row>
    <row r="26" spans="1:5">
      <c r="A26" s="143"/>
      <c r="B26" s="171"/>
      <c r="C26" s="171"/>
      <c r="D26" s="171"/>
      <c r="E26" s="171"/>
    </row>
    <row r="27" spans="1:5" ht="15.75" thickBot="1">
      <c r="A27" s="172" t="s">
        <v>615</v>
      </c>
    </row>
    <row r="28" spans="1:5" ht="15.75" thickBot="1">
      <c r="A28" s="152" t="s">
        <v>437</v>
      </c>
      <c r="B28" s="153" t="s">
        <v>434</v>
      </c>
      <c r="C28" s="154" t="s">
        <v>435</v>
      </c>
      <c r="D28" s="155" t="s">
        <v>436</v>
      </c>
    </row>
    <row r="29" spans="1:5" s="136" customFormat="1" ht="20.100000000000001" customHeight="1">
      <c r="A29" s="146" t="s">
        <v>599</v>
      </c>
      <c r="B29" s="157"/>
      <c r="C29" s="173"/>
      <c r="D29" s="174"/>
    </row>
    <row r="30" spans="1:5" s="136" customFormat="1" ht="20.100000000000001" customHeight="1" thickBot="1">
      <c r="A30" s="175" t="s">
        <v>601</v>
      </c>
      <c r="B30" s="168"/>
      <c r="C30" s="169"/>
      <c r="D30" s="176"/>
    </row>
    <row r="32" spans="1:5" hidden="1">
      <c r="A32" s="177" t="s">
        <v>438</v>
      </c>
    </row>
    <row r="33" spans="1:7" ht="21" hidden="1" customHeight="1" thickBot="1">
      <c r="A33" s="477" t="s">
        <v>439</v>
      </c>
      <c r="B33" s="478"/>
      <c r="C33" s="479"/>
    </row>
    <row r="34" spans="1:7" hidden="1">
      <c r="A34" s="178"/>
    </row>
    <row r="35" spans="1:7" hidden="1">
      <c r="A35" s="177" t="s">
        <v>440</v>
      </c>
    </row>
    <row r="36" spans="1:7" hidden="1">
      <c r="A36" s="179" t="s">
        <v>441</v>
      </c>
      <c r="B36" s="489"/>
      <c r="C36" s="490"/>
      <c r="G36" s="150"/>
    </row>
    <row r="37" spans="1:7" ht="15.75" hidden="1" thickBot="1">
      <c r="A37" s="180" t="s">
        <v>442</v>
      </c>
      <c r="B37" s="475"/>
      <c r="C37" s="476"/>
      <c r="G37" s="150"/>
    </row>
    <row r="38" spans="1:7">
      <c r="A38" s="181"/>
    </row>
    <row r="39" spans="1:7" ht="15.75" customHeight="1" thickBot="1">
      <c r="A39" s="131" t="s">
        <v>598</v>
      </c>
    </row>
    <row r="40" spans="1:7" ht="15.75" thickBot="1">
      <c r="A40" s="182"/>
      <c r="B40" s="183" t="s">
        <v>443</v>
      </c>
      <c r="C40" s="184" t="s">
        <v>444</v>
      </c>
    </row>
    <row r="41" spans="1:7" s="136" customFormat="1" ht="20.100000000000001" customHeight="1">
      <c r="A41" s="186" t="s">
        <v>623</v>
      </c>
      <c r="B41" s="389"/>
      <c r="C41" s="185"/>
    </row>
    <row r="42" spans="1:7" s="136" customFormat="1" ht="30">
      <c r="A42" s="186" t="s">
        <v>624</v>
      </c>
      <c r="B42" s="389"/>
      <c r="C42" s="187"/>
    </row>
    <row r="43" spans="1:7" s="136" customFormat="1" ht="30">
      <c r="A43" s="186" t="s">
        <v>445</v>
      </c>
      <c r="B43" s="389"/>
      <c r="C43" s="188"/>
    </row>
    <row r="44" spans="1:7" s="136" customFormat="1" ht="30">
      <c r="A44" s="186" t="s">
        <v>625</v>
      </c>
      <c r="B44" s="389"/>
      <c r="C44" s="187"/>
    </row>
    <row r="45" spans="1:7" s="136" customFormat="1" ht="30">
      <c r="A45" s="186" t="s">
        <v>446</v>
      </c>
      <c r="B45" s="389"/>
      <c r="C45" s="188"/>
    </row>
    <row r="46" spans="1:7" s="136" customFormat="1" ht="30">
      <c r="A46" s="186" t="s">
        <v>447</v>
      </c>
      <c r="B46" s="389"/>
      <c r="C46" s="188"/>
    </row>
    <row r="47" spans="1:7" s="136" customFormat="1" ht="30">
      <c r="A47" s="438" t="s">
        <v>626</v>
      </c>
      <c r="B47" s="389"/>
      <c r="C47" s="189"/>
    </row>
    <row r="48" spans="1:7" s="136" customFormat="1" ht="30">
      <c r="A48" s="438" t="s">
        <v>627</v>
      </c>
      <c r="B48" s="389"/>
      <c r="C48" s="189"/>
    </row>
    <row r="49" spans="1:3" s="136" customFormat="1" ht="30.75" thickBot="1">
      <c r="A49" s="439" t="s">
        <v>628</v>
      </c>
      <c r="B49" s="389"/>
      <c r="C49" s="190"/>
    </row>
  </sheetData>
  <sheetProtection formatCells="0"/>
  <protectedRanges>
    <protectedRange sqref="B2 C3:C4" name="範囲1_2"/>
    <protectedRange sqref="B3:B4" name="範囲1_1_1"/>
  </protectedRanges>
  <mergeCells count="9">
    <mergeCell ref="B37:C37"/>
    <mergeCell ref="A33:C33"/>
    <mergeCell ref="B11:D11"/>
    <mergeCell ref="B6:D6"/>
    <mergeCell ref="B10:D10"/>
    <mergeCell ref="B7:D7"/>
    <mergeCell ref="B9:D9"/>
    <mergeCell ref="B8:D8"/>
    <mergeCell ref="B36:C36"/>
  </mergeCells>
  <phoneticPr fontId="2"/>
  <dataValidations xWindow="152" yWindow="576" count="19">
    <dataValidation type="list" allowBlank="1" showInputMessage="1" showErrorMessage="1" sqref="A33:C33 IW33:IY33 SS33:SU33 ACO33:ACQ33 AMK33:AMM33 AWG33:AWI33 BGC33:BGE33 BPY33:BQA33 BZU33:BZW33 CJQ33:CJS33 CTM33:CTO33 DDI33:DDK33 DNE33:DNG33 DXA33:DXC33 EGW33:EGY33 EQS33:EQU33 FAO33:FAQ33 FKK33:FKM33 FUG33:FUI33 GEC33:GEE33 GNY33:GOA33 GXU33:GXW33 HHQ33:HHS33 HRM33:HRO33 IBI33:IBK33 ILE33:ILG33 IVA33:IVC33 JEW33:JEY33 JOS33:JOU33 JYO33:JYQ33 KIK33:KIM33 KSG33:KSI33 LCC33:LCE33 LLY33:LMA33 LVU33:LVW33 MFQ33:MFS33 MPM33:MPO33 MZI33:MZK33 NJE33:NJG33 NTA33:NTC33 OCW33:OCY33 OMS33:OMU33 OWO33:OWQ33 PGK33:PGM33 PQG33:PQI33 QAC33:QAE33 QJY33:QKA33 QTU33:QTW33 RDQ33:RDS33 RNM33:RNO33 RXI33:RXK33 SHE33:SHG33 SRA33:SRC33 TAW33:TAY33 TKS33:TKU33 TUO33:TUQ33 UEK33:UEM33 UOG33:UOI33 UYC33:UYE33 VHY33:VIA33 VRU33:VRW33 WBQ33:WBS33 WLM33:WLO33 WVI33:WVK33 A65569:C65569 IW65569:IY65569 SS65569:SU65569 ACO65569:ACQ65569 AMK65569:AMM65569 AWG65569:AWI65569 BGC65569:BGE65569 BPY65569:BQA65569 BZU65569:BZW65569 CJQ65569:CJS65569 CTM65569:CTO65569 DDI65569:DDK65569 DNE65569:DNG65569 DXA65569:DXC65569 EGW65569:EGY65569 EQS65569:EQU65569 FAO65569:FAQ65569 FKK65569:FKM65569 FUG65569:FUI65569 GEC65569:GEE65569 GNY65569:GOA65569 GXU65569:GXW65569 HHQ65569:HHS65569 HRM65569:HRO65569 IBI65569:IBK65569 ILE65569:ILG65569 IVA65569:IVC65569 JEW65569:JEY65569 JOS65569:JOU65569 JYO65569:JYQ65569 KIK65569:KIM65569 KSG65569:KSI65569 LCC65569:LCE65569 LLY65569:LMA65569 LVU65569:LVW65569 MFQ65569:MFS65569 MPM65569:MPO65569 MZI65569:MZK65569 NJE65569:NJG65569 NTA65569:NTC65569 OCW65569:OCY65569 OMS65569:OMU65569 OWO65569:OWQ65569 PGK65569:PGM65569 PQG65569:PQI65569 QAC65569:QAE65569 QJY65569:QKA65569 QTU65569:QTW65569 RDQ65569:RDS65569 RNM65569:RNO65569 RXI65569:RXK65569 SHE65569:SHG65569 SRA65569:SRC65569 TAW65569:TAY65569 TKS65569:TKU65569 TUO65569:TUQ65569 UEK65569:UEM65569 UOG65569:UOI65569 UYC65569:UYE65569 VHY65569:VIA65569 VRU65569:VRW65569 WBQ65569:WBS65569 WLM65569:WLO65569 WVI65569:WVK65569 A131105:C131105 IW131105:IY131105 SS131105:SU131105 ACO131105:ACQ131105 AMK131105:AMM131105 AWG131105:AWI131105 BGC131105:BGE131105 BPY131105:BQA131105 BZU131105:BZW131105 CJQ131105:CJS131105 CTM131105:CTO131105 DDI131105:DDK131105 DNE131105:DNG131105 DXA131105:DXC131105 EGW131105:EGY131105 EQS131105:EQU131105 FAO131105:FAQ131105 FKK131105:FKM131105 FUG131105:FUI131105 GEC131105:GEE131105 GNY131105:GOA131105 GXU131105:GXW131105 HHQ131105:HHS131105 HRM131105:HRO131105 IBI131105:IBK131105 ILE131105:ILG131105 IVA131105:IVC131105 JEW131105:JEY131105 JOS131105:JOU131105 JYO131105:JYQ131105 KIK131105:KIM131105 KSG131105:KSI131105 LCC131105:LCE131105 LLY131105:LMA131105 LVU131105:LVW131105 MFQ131105:MFS131105 MPM131105:MPO131105 MZI131105:MZK131105 NJE131105:NJG131105 NTA131105:NTC131105 OCW131105:OCY131105 OMS131105:OMU131105 OWO131105:OWQ131105 PGK131105:PGM131105 PQG131105:PQI131105 QAC131105:QAE131105 QJY131105:QKA131105 QTU131105:QTW131105 RDQ131105:RDS131105 RNM131105:RNO131105 RXI131105:RXK131105 SHE131105:SHG131105 SRA131105:SRC131105 TAW131105:TAY131105 TKS131105:TKU131105 TUO131105:TUQ131105 UEK131105:UEM131105 UOG131105:UOI131105 UYC131105:UYE131105 VHY131105:VIA131105 VRU131105:VRW131105 WBQ131105:WBS131105 WLM131105:WLO131105 WVI131105:WVK131105 A196641:C196641 IW196641:IY196641 SS196641:SU196641 ACO196641:ACQ196641 AMK196641:AMM196641 AWG196641:AWI196641 BGC196641:BGE196641 BPY196641:BQA196641 BZU196641:BZW196641 CJQ196641:CJS196641 CTM196641:CTO196641 DDI196641:DDK196641 DNE196641:DNG196641 DXA196641:DXC196641 EGW196641:EGY196641 EQS196641:EQU196641 FAO196641:FAQ196641 FKK196641:FKM196641 FUG196641:FUI196641 GEC196641:GEE196641 GNY196641:GOA196641 GXU196641:GXW196641 HHQ196641:HHS196641 HRM196641:HRO196641 IBI196641:IBK196641 ILE196641:ILG196641 IVA196641:IVC196641 JEW196641:JEY196641 JOS196641:JOU196641 JYO196641:JYQ196641 KIK196641:KIM196641 KSG196641:KSI196641 LCC196641:LCE196641 LLY196641:LMA196641 LVU196641:LVW196641 MFQ196641:MFS196641 MPM196641:MPO196641 MZI196641:MZK196641 NJE196641:NJG196641 NTA196641:NTC196641 OCW196641:OCY196641 OMS196641:OMU196641 OWO196641:OWQ196641 PGK196641:PGM196641 PQG196641:PQI196641 QAC196641:QAE196641 QJY196641:QKA196641 QTU196641:QTW196641 RDQ196641:RDS196641 RNM196641:RNO196641 RXI196641:RXK196641 SHE196641:SHG196641 SRA196641:SRC196641 TAW196641:TAY196641 TKS196641:TKU196641 TUO196641:TUQ196641 UEK196641:UEM196641 UOG196641:UOI196641 UYC196641:UYE196641 VHY196641:VIA196641 VRU196641:VRW196641 WBQ196641:WBS196641 WLM196641:WLO196641 WVI196641:WVK196641 A262177:C262177 IW262177:IY262177 SS262177:SU262177 ACO262177:ACQ262177 AMK262177:AMM262177 AWG262177:AWI262177 BGC262177:BGE262177 BPY262177:BQA262177 BZU262177:BZW262177 CJQ262177:CJS262177 CTM262177:CTO262177 DDI262177:DDK262177 DNE262177:DNG262177 DXA262177:DXC262177 EGW262177:EGY262177 EQS262177:EQU262177 FAO262177:FAQ262177 FKK262177:FKM262177 FUG262177:FUI262177 GEC262177:GEE262177 GNY262177:GOA262177 GXU262177:GXW262177 HHQ262177:HHS262177 HRM262177:HRO262177 IBI262177:IBK262177 ILE262177:ILG262177 IVA262177:IVC262177 JEW262177:JEY262177 JOS262177:JOU262177 JYO262177:JYQ262177 KIK262177:KIM262177 KSG262177:KSI262177 LCC262177:LCE262177 LLY262177:LMA262177 LVU262177:LVW262177 MFQ262177:MFS262177 MPM262177:MPO262177 MZI262177:MZK262177 NJE262177:NJG262177 NTA262177:NTC262177 OCW262177:OCY262177 OMS262177:OMU262177 OWO262177:OWQ262177 PGK262177:PGM262177 PQG262177:PQI262177 QAC262177:QAE262177 QJY262177:QKA262177 QTU262177:QTW262177 RDQ262177:RDS262177 RNM262177:RNO262177 RXI262177:RXK262177 SHE262177:SHG262177 SRA262177:SRC262177 TAW262177:TAY262177 TKS262177:TKU262177 TUO262177:TUQ262177 UEK262177:UEM262177 UOG262177:UOI262177 UYC262177:UYE262177 VHY262177:VIA262177 VRU262177:VRW262177 WBQ262177:WBS262177 WLM262177:WLO262177 WVI262177:WVK262177 A327713:C327713 IW327713:IY327713 SS327713:SU327713 ACO327713:ACQ327713 AMK327713:AMM327713 AWG327713:AWI327713 BGC327713:BGE327713 BPY327713:BQA327713 BZU327713:BZW327713 CJQ327713:CJS327713 CTM327713:CTO327713 DDI327713:DDK327713 DNE327713:DNG327713 DXA327713:DXC327713 EGW327713:EGY327713 EQS327713:EQU327713 FAO327713:FAQ327713 FKK327713:FKM327713 FUG327713:FUI327713 GEC327713:GEE327713 GNY327713:GOA327713 GXU327713:GXW327713 HHQ327713:HHS327713 HRM327713:HRO327713 IBI327713:IBK327713 ILE327713:ILG327713 IVA327713:IVC327713 JEW327713:JEY327713 JOS327713:JOU327713 JYO327713:JYQ327713 KIK327713:KIM327713 KSG327713:KSI327713 LCC327713:LCE327713 LLY327713:LMA327713 LVU327713:LVW327713 MFQ327713:MFS327713 MPM327713:MPO327713 MZI327713:MZK327713 NJE327713:NJG327713 NTA327713:NTC327713 OCW327713:OCY327713 OMS327713:OMU327713 OWO327713:OWQ327713 PGK327713:PGM327713 PQG327713:PQI327713 QAC327713:QAE327713 QJY327713:QKA327713 QTU327713:QTW327713 RDQ327713:RDS327713 RNM327713:RNO327713 RXI327713:RXK327713 SHE327713:SHG327713 SRA327713:SRC327713 TAW327713:TAY327713 TKS327713:TKU327713 TUO327713:TUQ327713 UEK327713:UEM327713 UOG327713:UOI327713 UYC327713:UYE327713 VHY327713:VIA327713 VRU327713:VRW327713 WBQ327713:WBS327713 WLM327713:WLO327713 WVI327713:WVK327713 A393249:C393249 IW393249:IY393249 SS393249:SU393249 ACO393249:ACQ393249 AMK393249:AMM393249 AWG393249:AWI393249 BGC393249:BGE393249 BPY393249:BQA393249 BZU393249:BZW393249 CJQ393249:CJS393249 CTM393249:CTO393249 DDI393249:DDK393249 DNE393249:DNG393249 DXA393249:DXC393249 EGW393249:EGY393249 EQS393249:EQU393249 FAO393249:FAQ393249 FKK393249:FKM393249 FUG393249:FUI393249 GEC393249:GEE393249 GNY393249:GOA393249 GXU393249:GXW393249 HHQ393249:HHS393249 HRM393249:HRO393249 IBI393249:IBK393249 ILE393249:ILG393249 IVA393249:IVC393249 JEW393249:JEY393249 JOS393249:JOU393249 JYO393249:JYQ393249 KIK393249:KIM393249 KSG393249:KSI393249 LCC393249:LCE393249 LLY393249:LMA393249 LVU393249:LVW393249 MFQ393249:MFS393249 MPM393249:MPO393249 MZI393249:MZK393249 NJE393249:NJG393249 NTA393249:NTC393249 OCW393249:OCY393249 OMS393249:OMU393249 OWO393249:OWQ393249 PGK393249:PGM393249 PQG393249:PQI393249 QAC393249:QAE393249 QJY393249:QKA393249 QTU393249:QTW393249 RDQ393249:RDS393249 RNM393249:RNO393249 RXI393249:RXK393249 SHE393249:SHG393249 SRA393249:SRC393249 TAW393249:TAY393249 TKS393249:TKU393249 TUO393249:TUQ393249 UEK393249:UEM393249 UOG393249:UOI393249 UYC393249:UYE393249 VHY393249:VIA393249 VRU393249:VRW393249 WBQ393249:WBS393249 WLM393249:WLO393249 WVI393249:WVK393249 A458785:C458785 IW458785:IY458785 SS458785:SU458785 ACO458785:ACQ458785 AMK458785:AMM458785 AWG458785:AWI458785 BGC458785:BGE458785 BPY458785:BQA458785 BZU458785:BZW458785 CJQ458785:CJS458785 CTM458785:CTO458785 DDI458785:DDK458785 DNE458785:DNG458785 DXA458785:DXC458785 EGW458785:EGY458785 EQS458785:EQU458785 FAO458785:FAQ458785 FKK458785:FKM458785 FUG458785:FUI458785 GEC458785:GEE458785 GNY458785:GOA458785 GXU458785:GXW458785 HHQ458785:HHS458785 HRM458785:HRO458785 IBI458785:IBK458785 ILE458785:ILG458785 IVA458785:IVC458785 JEW458785:JEY458785 JOS458785:JOU458785 JYO458785:JYQ458785 KIK458785:KIM458785 KSG458785:KSI458785 LCC458785:LCE458785 LLY458785:LMA458785 LVU458785:LVW458785 MFQ458785:MFS458785 MPM458785:MPO458785 MZI458785:MZK458785 NJE458785:NJG458785 NTA458785:NTC458785 OCW458785:OCY458785 OMS458785:OMU458785 OWO458785:OWQ458785 PGK458785:PGM458785 PQG458785:PQI458785 QAC458785:QAE458785 QJY458785:QKA458785 QTU458785:QTW458785 RDQ458785:RDS458785 RNM458785:RNO458785 RXI458785:RXK458785 SHE458785:SHG458785 SRA458785:SRC458785 TAW458785:TAY458785 TKS458785:TKU458785 TUO458785:TUQ458785 UEK458785:UEM458785 UOG458785:UOI458785 UYC458785:UYE458785 VHY458785:VIA458785 VRU458785:VRW458785 WBQ458785:WBS458785 WLM458785:WLO458785 WVI458785:WVK458785 A524321:C524321 IW524321:IY524321 SS524321:SU524321 ACO524321:ACQ524321 AMK524321:AMM524321 AWG524321:AWI524321 BGC524321:BGE524321 BPY524321:BQA524321 BZU524321:BZW524321 CJQ524321:CJS524321 CTM524321:CTO524321 DDI524321:DDK524321 DNE524321:DNG524321 DXA524321:DXC524321 EGW524321:EGY524321 EQS524321:EQU524321 FAO524321:FAQ524321 FKK524321:FKM524321 FUG524321:FUI524321 GEC524321:GEE524321 GNY524321:GOA524321 GXU524321:GXW524321 HHQ524321:HHS524321 HRM524321:HRO524321 IBI524321:IBK524321 ILE524321:ILG524321 IVA524321:IVC524321 JEW524321:JEY524321 JOS524321:JOU524321 JYO524321:JYQ524321 KIK524321:KIM524321 KSG524321:KSI524321 LCC524321:LCE524321 LLY524321:LMA524321 LVU524321:LVW524321 MFQ524321:MFS524321 MPM524321:MPO524321 MZI524321:MZK524321 NJE524321:NJG524321 NTA524321:NTC524321 OCW524321:OCY524321 OMS524321:OMU524321 OWO524321:OWQ524321 PGK524321:PGM524321 PQG524321:PQI524321 QAC524321:QAE524321 QJY524321:QKA524321 QTU524321:QTW524321 RDQ524321:RDS524321 RNM524321:RNO524321 RXI524321:RXK524321 SHE524321:SHG524321 SRA524321:SRC524321 TAW524321:TAY524321 TKS524321:TKU524321 TUO524321:TUQ524321 UEK524321:UEM524321 UOG524321:UOI524321 UYC524321:UYE524321 VHY524321:VIA524321 VRU524321:VRW524321 WBQ524321:WBS524321 WLM524321:WLO524321 WVI524321:WVK524321 A589857:C589857 IW589857:IY589857 SS589857:SU589857 ACO589857:ACQ589857 AMK589857:AMM589857 AWG589857:AWI589857 BGC589857:BGE589857 BPY589857:BQA589857 BZU589857:BZW589857 CJQ589857:CJS589857 CTM589857:CTO589857 DDI589857:DDK589857 DNE589857:DNG589857 DXA589857:DXC589857 EGW589857:EGY589857 EQS589857:EQU589857 FAO589857:FAQ589857 FKK589857:FKM589857 FUG589857:FUI589857 GEC589857:GEE589857 GNY589857:GOA589857 GXU589857:GXW589857 HHQ589857:HHS589857 HRM589857:HRO589857 IBI589857:IBK589857 ILE589857:ILG589857 IVA589857:IVC589857 JEW589857:JEY589857 JOS589857:JOU589857 JYO589857:JYQ589857 KIK589857:KIM589857 KSG589857:KSI589857 LCC589857:LCE589857 LLY589857:LMA589857 LVU589857:LVW589857 MFQ589857:MFS589857 MPM589857:MPO589857 MZI589857:MZK589857 NJE589857:NJG589857 NTA589857:NTC589857 OCW589857:OCY589857 OMS589857:OMU589857 OWO589857:OWQ589857 PGK589857:PGM589857 PQG589857:PQI589857 QAC589857:QAE589857 QJY589857:QKA589857 QTU589857:QTW589857 RDQ589857:RDS589857 RNM589857:RNO589857 RXI589857:RXK589857 SHE589857:SHG589857 SRA589857:SRC589857 TAW589857:TAY589857 TKS589857:TKU589857 TUO589857:TUQ589857 UEK589857:UEM589857 UOG589857:UOI589857 UYC589857:UYE589857 VHY589857:VIA589857 VRU589857:VRW589857 WBQ589857:WBS589857 WLM589857:WLO589857 WVI589857:WVK589857 A655393:C655393 IW655393:IY655393 SS655393:SU655393 ACO655393:ACQ655393 AMK655393:AMM655393 AWG655393:AWI655393 BGC655393:BGE655393 BPY655393:BQA655393 BZU655393:BZW655393 CJQ655393:CJS655393 CTM655393:CTO655393 DDI655393:DDK655393 DNE655393:DNG655393 DXA655393:DXC655393 EGW655393:EGY655393 EQS655393:EQU655393 FAO655393:FAQ655393 FKK655393:FKM655393 FUG655393:FUI655393 GEC655393:GEE655393 GNY655393:GOA655393 GXU655393:GXW655393 HHQ655393:HHS655393 HRM655393:HRO655393 IBI655393:IBK655393 ILE655393:ILG655393 IVA655393:IVC655393 JEW655393:JEY655393 JOS655393:JOU655393 JYO655393:JYQ655393 KIK655393:KIM655393 KSG655393:KSI655393 LCC655393:LCE655393 LLY655393:LMA655393 LVU655393:LVW655393 MFQ655393:MFS655393 MPM655393:MPO655393 MZI655393:MZK655393 NJE655393:NJG655393 NTA655393:NTC655393 OCW655393:OCY655393 OMS655393:OMU655393 OWO655393:OWQ655393 PGK655393:PGM655393 PQG655393:PQI655393 QAC655393:QAE655393 QJY655393:QKA655393 QTU655393:QTW655393 RDQ655393:RDS655393 RNM655393:RNO655393 RXI655393:RXK655393 SHE655393:SHG655393 SRA655393:SRC655393 TAW655393:TAY655393 TKS655393:TKU655393 TUO655393:TUQ655393 UEK655393:UEM655393 UOG655393:UOI655393 UYC655393:UYE655393 VHY655393:VIA655393 VRU655393:VRW655393 WBQ655393:WBS655393 WLM655393:WLO655393 WVI655393:WVK655393 A720929:C720929 IW720929:IY720929 SS720929:SU720929 ACO720929:ACQ720929 AMK720929:AMM720929 AWG720929:AWI720929 BGC720929:BGE720929 BPY720929:BQA720929 BZU720929:BZW720929 CJQ720929:CJS720929 CTM720929:CTO720929 DDI720929:DDK720929 DNE720929:DNG720929 DXA720929:DXC720929 EGW720929:EGY720929 EQS720929:EQU720929 FAO720929:FAQ720929 FKK720929:FKM720929 FUG720929:FUI720929 GEC720929:GEE720929 GNY720929:GOA720929 GXU720929:GXW720929 HHQ720929:HHS720929 HRM720929:HRO720929 IBI720929:IBK720929 ILE720929:ILG720929 IVA720929:IVC720929 JEW720929:JEY720929 JOS720929:JOU720929 JYO720929:JYQ720929 KIK720929:KIM720929 KSG720929:KSI720929 LCC720929:LCE720929 LLY720929:LMA720929 LVU720929:LVW720929 MFQ720929:MFS720929 MPM720929:MPO720929 MZI720929:MZK720929 NJE720929:NJG720929 NTA720929:NTC720929 OCW720929:OCY720929 OMS720929:OMU720929 OWO720929:OWQ720929 PGK720929:PGM720929 PQG720929:PQI720929 QAC720929:QAE720929 QJY720929:QKA720929 QTU720929:QTW720929 RDQ720929:RDS720929 RNM720929:RNO720929 RXI720929:RXK720929 SHE720929:SHG720929 SRA720929:SRC720929 TAW720929:TAY720929 TKS720929:TKU720929 TUO720929:TUQ720929 UEK720929:UEM720929 UOG720929:UOI720929 UYC720929:UYE720929 VHY720929:VIA720929 VRU720929:VRW720929 WBQ720929:WBS720929 WLM720929:WLO720929 WVI720929:WVK720929 A786465:C786465 IW786465:IY786465 SS786465:SU786465 ACO786465:ACQ786465 AMK786465:AMM786465 AWG786465:AWI786465 BGC786465:BGE786465 BPY786465:BQA786465 BZU786465:BZW786465 CJQ786465:CJS786465 CTM786465:CTO786465 DDI786465:DDK786465 DNE786465:DNG786465 DXA786465:DXC786465 EGW786465:EGY786465 EQS786465:EQU786465 FAO786465:FAQ786465 FKK786465:FKM786465 FUG786465:FUI786465 GEC786465:GEE786465 GNY786465:GOA786465 GXU786465:GXW786465 HHQ786465:HHS786465 HRM786465:HRO786465 IBI786465:IBK786465 ILE786465:ILG786465 IVA786465:IVC786465 JEW786465:JEY786465 JOS786465:JOU786465 JYO786465:JYQ786465 KIK786465:KIM786465 KSG786465:KSI786465 LCC786465:LCE786465 LLY786465:LMA786465 LVU786465:LVW786465 MFQ786465:MFS786465 MPM786465:MPO786465 MZI786465:MZK786465 NJE786465:NJG786465 NTA786465:NTC786465 OCW786465:OCY786465 OMS786465:OMU786465 OWO786465:OWQ786465 PGK786465:PGM786465 PQG786465:PQI786465 QAC786465:QAE786465 QJY786465:QKA786465 QTU786465:QTW786465 RDQ786465:RDS786465 RNM786465:RNO786465 RXI786465:RXK786465 SHE786465:SHG786465 SRA786465:SRC786465 TAW786465:TAY786465 TKS786465:TKU786465 TUO786465:TUQ786465 UEK786465:UEM786465 UOG786465:UOI786465 UYC786465:UYE786465 VHY786465:VIA786465 VRU786465:VRW786465 WBQ786465:WBS786465 WLM786465:WLO786465 WVI786465:WVK786465 A852001:C852001 IW852001:IY852001 SS852001:SU852001 ACO852001:ACQ852001 AMK852001:AMM852001 AWG852001:AWI852001 BGC852001:BGE852001 BPY852001:BQA852001 BZU852001:BZW852001 CJQ852001:CJS852001 CTM852001:CTO852001 DDI852001:DDK852001 DNE852001:DNG852001 DXA852001:DXC852001 EGW852001:EGY852001 EQS852001:EQU852001 FAO852001:FAQ852001 FKK852001:FKM852001 FUG852001:FUI852001 GEC852001:GEE852001 GNY852001:GOA852001 GXU852001:GXW852001 HHQ852001:HHS852001 HRM852001:HRO852001 IBI852001:IBK852001 ILE852001:ILG852001 IVA852001:IVC852001 JEW852001:JEY852001 JOS852001:JOU852001 JYO852001:JYQ852001 KIK852001:KIM852001 KSG852001:KSI852001 LCC852001:LCE852001 LLY852001:LMA852001 LVU852001:LVW852001 MFQ852001:MFS852001 MPM852001:MPO852001 MZI852001:MZK852001 NJE852001:NJG852001 NTA852001:NTC852001 OCW852001:OCY852001 OMS852001:OMU852001 OWO852001:OWQ852001 PGK852001:PGM852001 PQG852001:PQI852001 QAC852001:QAE852001 QJY852001:QKA852001 QTU852001:QTW852001 RDQ852001:RDS852001 RNM852001:RNO852001 RXI852001:RXK852001 SHE852001:SHG852001 SRA852001:SRC852001 TAW852001:TAY852001 TKS852001:TKU852001 TUO852001:TUQ852001 UEK852001:UEM852001 UOG852001:UOI852001 UYC852001:UYE852001 VHY852001:VIA852001 VRU852001:VRW852001 WBQ852001:WBS852001 WLM852001:WLO852001 WVI852001:WVK852001 A917537:C917537 IW917537:IY917537 SS917537:SU917537 ACO917537:ACQ917537 AMK917537:AMM917537 AWG917537:AWI917537 BGC917537:BGE917537 BPY917537:BQA917537 BZU917537:BZW917537 CJQ917537:CJS917537 CTM917537:CTO917537 DDI917537:DDK917537 DNE917537:DNG917537 DXA917537:DXC917537 EGW917537:EGY917537 EQS917537:EQU917537 FAO917537:FAQ917537 FKK917537:FKM917537 FUG917537:FUI917537 GEC917537:GEE917537 GNY917537:GOA917537 GXU917537:GXW917537 HHQ917537:HHS917537 HRM917537:HRO917537 IBI917537:IBK917537 ILE917537:ILG917537 IVA917537:IVC917537 JEW917537:JEY917537 JOS917537:JOU917537 JYO917537:JYQ917537 KIK917537:KIM917537 KSG917537:KSI917537 LCC917537:LCE917537 LLY917537:LMA917537 LVU917537:LVW917537 MFQ917537:MFS917537 MPM917537:MPO917537 MZI917537:MZK917537 NJE917537:NJG917537 NTA917537:NTC917537 OCW917537:OCY917537 OMS917537:OMU917537 OWO917537:OWQ917537 PGK917537:PGM917537 PQG917537:PQI917537 QAC917537:QAE917537 QJY917537:QKA917537 QTU917537:QTW917537 RDQ917537:RDS917537 RNM917537:RNO917537 RXI917537:RXK917537 SHE917537:SHG917537 SRA917537:SRC917537 TAW917537:TAY917537 TKS917537:TKU917537 TUO917537:TUQ917537 UEK917537:UEM917537 UOG917537:UOI917537 UYC917537:UYE917537 VHY917537:VIA917537 VRU917537:VRW917537 WBQ917537:WBS917537 WLM917537:WLO917537 WVI917537:WVK917537 A983073:C983073 IW983073:IY983073 SS983073:SU983073 ACO983073:ACQ983073 AMK983073:AMM983073 AWG983073:AWI983073 BGC983073:BGE983073 BPY983073:BQA983073 BZU983073:BZW983073 CJQ983073:CJS983073 CTM983073:CTO983073 DDI983073:DDK983073 DNE983073:DNG983073 DXA983073:DXC983073 EGW983073:EGY983073 EQS983073:EQU983073 FAO983073:FAQ983073 FKK983073:FKM983073 FUG983073:FUI983073 GEC983073:GEE983073 GNY983073:GOA983073 GXU983073:GXW983073 HHQ983073:HHS983073 HRM983073:HRO983073 IBI983073:IBK983073 ILE983073:ILG983073 IVA983073:IVC983073 JEW983073:JEY983073 JOS983073:JOU983073 JYO983073:JYQ983073 KIK983073:KIM983073 KSG983073:KSI983073 LCC983073:LCE983073 LLY983073:LMA983073 LVU983073:LVW983073 MFQ983073:MFS983073 MPM983073:MPO983073 MZI983073:MZK983073 NJE983073:NJG983073 NTA983073:NTC983073 OCW983073:OCY983073 OMS983073:OMU983073 OWO983073:OWQ983073 PGK983073:PGM983073 PQG983073:PQI983073 QAC983073:QAE983073 QJY983073:QKA983073 QTU983073:QTW983073 RDQ983073:RDS983073 RNM983073:RNO983073 RXI983073:RXK983073 SHE983073:SHG983073 SRA983073:SRC983073 TAW983073:TAY983073 TKS983073:TKU983073 TUO983073:TUQ983073 UEK983073:UEM983073 UOG983073:UOI983073 UYC983073:UYE983073 VHY983073:VIA983073 VRU983073:VRW983073 WBQ983073:WBS983073 WLM983073:WLO983073 WVI983073:WVK983073">
      <formula1>"選択してください,　,同一校複数プログラムの同日審査を実施,同日審査は実施せず（理由： 同一校複数プログラムではない、キャンパスが別、書類審査のみ）,同日審査は実施せず（その他の理由）"</formula1>
    </dataValidation>
    <dataValidation imeMode="off" allowBlank="1" showInputMessage="1" showErrorMessage="1" sqref="B10:D10 IX10:IZ10 ST10:SV10 ACP10:ACR10 AML10:AMN10 AWH10:AWJ10 BGD10:BGF10 BPZ10:BQB10 BZV10:BZX10 CJR10:CJT10 CTN10:CTP10 DDJ10:DDL10 DNF10:DNH10 DXB10:DXD10 EGX10:EGZ10 EQT10:EQV10 FAP10:FAR10 FKL10:FKN10 FUH10:FUJ10 GED10:GEF10 GNZ10:GOB10 GXV10:GXX10 HHR10:HHT10 HRN10:HRP10 IBJ10:IBL10 ILF10:ILH10 IVB10:IVD10 JEX10:JEZ10 JOT10:JOV10 JYP10:JYR10 KIL10:KIN10 KSH10:KSJ10 LCD10:LCF10 LLZ10:LMB10 LVV10:LVX10 MFR10:MFT10 MPN10:MPP10 MZJ10:MZL10 NJF10:NJH10 NTB10:NTD10 OCX10:OCZ10 OMT10:OMV10 OWP10:OWR10 PGL10:PGN10 PQH10:PQJ10 QAD10:QAF10 QJZ10:QKB10 QTV10:QTX10 RDR10:RDT10 RNN10:RNP10 RXJ10:RXL10 SHF10:SHH10 SRB10:SRD10 TAX10:TAZ10 TKT10:TKV10 TUP10:TUR10 UEL10:UEN10 UOH10:UOJ10 UYD10:UYF10 VHZ10:VIB10 VRV10:VRX10 WBR10:WBT10 WLN10:WLP10 WVJ10:WVL10 B65546:D65546 IX65546:IZ65546 ST65546:SV65546 ACP65546:ACR65546 AML65546:AMN65546 AWH65546:AWJ65546 BGD65546:BGF65546 BPZ65546:BQB65546 BZV65546:BZX65546 CJR65546:CJT65546 CTN65546:CTP65546 DDJ65546:DDL65546 DNF65546:DNH65546 DXB65546:DXD65546 EGX65546:EGZ65546 EQT65546:EQV65546 FAP65546:FAR65546 FKL65546:FKN65546 FUH65546:FUJ65546 GED65546:GEF65546 GNZ65546:GOB65546 GXV65546:GXX65546 HHR65546:HHT65546 HRN65546:HRP65546 IBJ65546:IBL65546 ILF65546:ILH65546 IVB65546:IVD65546 JEX65546:JEZ65546 JOT65546:JOV65546 JYP65546:JYR65546 KIL65546:KIN65546 KSH65546:KSJ65546 LCD65546:LCF65546 LLZ65546:LMB65546 LVV65546:LVX65546 MFR65546:MFT65546 MPN65546:MPP65546 MZJ65546:MZL65546 NJF65546:NJH65546 NTB65546:NTD65546 OCX65546:OCZ65546 OMT65546:OMV65546 OWP65546:OWR65546 PGL65546:PGN65546 PQH65546:PQJ65546 QAD65546:QAF65546 QJZ65546:QKB65546 QTV65546:QTX65546 RDR65546:RDT65546 RNN65546:RNP65546 RXJ65546:RXL65546 SHF65546:SHH65546 SRB65546:SRD65546 TAX65546:TAZ65546 TKT65546:TKV65546 TUP65546:TUR65546 UEL65546:UEN65546 UOH65546:UOJ65546 UYD65546:UYF65546 VHZ65546:VIB65546 VRV65546:VRX65546 WBR65546:WBT65546 WLN65546:WLP65546 WVJ65546:WVL65546 B131082:D131082 IX131082:IZ131082 ST131082:SV131082 ACP131082:ACR131082 AML131082:AMN131082 AWH131082:AWJ131082 BGD131082:BGF131082 BPZ131082:BQB131082 BZV131082:BZX131082 CJR131082:CJT131082 CTN131082:CTP131082 DDJ131082:DDL131082 DNF131082:DNH131082 DXB131082:DXD131082 EGX131082:EGZ131082 EQT131082:EQV131082 FAP131082:FAR131082 FKL131082:FKN131082 FUH131082:FUJ131082 GED131082:GEF131082 GNZ131082:GOB131082 GXV131082:GXX131082 HHR131082:HHT131082 HRN131082:HRP131082 IBJ131082:IBL131082 ILF131082:ILH131082 IVB131082:IVD131082 JEX131082:JEZ131082 JOT131082:JOV131082 JYP131082:JYR131082 KIL131082:KIN131082 KSH131082:KSJ131082 LCD131082:LCF131082 LLZ131082:LMB131082 LVV131082:LVX131082 MFR131082:MFT131082 MPN131082:MPP131082 MZJ131082:MZL131082 NJF131082:NJH131082 NTB131082:NTD131082 OCX131082:OCZ131082 OMT131082:OMV131082 OWP131082:OWR131082 PGL131082:PGN131082 PQH131082:PQJ131082 QAD131082:QAF131082 QJZ131082:QKB131082 QTV131082:QTX131082 RDR131082:RDT131082 RNN131082:RNP131082 RXJ131082:RXL131082 SHF131082:SHH131082 SRB131082:SRD131082 TAX131082:TAZ131082 TKT131082:TKV131082 TUP131082:TUR131082 UEL131082:UEN131082 UOH131082:UOJ131082 UYD131082:UYF131082 VHZ131082:VIB131082 VRV131082:VRX131082 WBR131082:WBT131082 WLN131082:WLP131082 WVJ131082:WVL131082 B196618:D196618 IX196618:IZ196618 ST196618:SV196618 ACP196618:ACR196618 AML196618:AMN196618 AWH196618:AWJ196618 BGD196618:BGF196618 BPZ196618:BQB196618 BZV196618:BZX196618 CJR196618:CJT196618 CTN196618:CTP196618 DDJ196618:DDL196618 DNF196618:DNH196618 DXB196618:DXD196618 EGX196618:EGZ196618 EQT196618:EQV196618 FAP196618:FAR196618 FKL196618:FKN196618 FUH196618:FUJ196618 GED196618:GEF196618 GNZ196618:GOB196618 GXV196618:GXX196618 HHR196618:HHT196618 HRN196618:HRP196618 IBJ196618:IBL196618 ILF196618:ILH196618 IVB196618:IVD196618 JEX196618:JEZ196618 JOT196618:JOV196618 JYP196618:JYR196618 KIL196618:KIN196618 KSH196618:KSJ196618 LCD196618:LCF196618 LLZ196618:LMB196618 LVV196618:LVX196618 MFR196618:MFT196618 MPN196618:MPP196618 MZJ196618:MZL196618 NJF196618:NJH196618 NTB196618:NTD196618 OCX196618:OCZ196618 OMT196618:OMV196618 OWP196618:OWR196618 PGL196618:PGN196618 PQH196618:PQJ196618 QAD196618:QAF196618 QJZ196618:QKB196618 QTV196618:QTX196618 RDR196618:RDT196618 RNN196618:RNP196618 RXJ196618:RXL196618 SHF196618:SHH196618 SRB196618:SRD196618 TAX196618:TAZ196618 TKT196618:TKV196618 TUP196618:TUR196618 UEL196618:UEN196618 UOH196618:UOJ196618 UYD196618:UYF196618 VHZ196618:VIB196618 VRV196618:VRX196618 WBR196618:WBT196618 WLN196618:WLP196618 WVJ196618:WVL196618 B262154:D262154 IX262154:IZ262154 ST262154:SV262154 ACP262154:ACR262154 AML262154:AMN262154 AWH262154:AWJ262154 BGD262154:BGF262154 BPZ262154:BQB262154 BZV262154:BZX262154 CJR262154:CJT262154 CTN262154:CTP262154 DDJ262154:DDL262154 DNF262154:DNH262154 DXB262154:DXD262154 EGX262154:EGZ262154 EQT262154:EQV262154 FAP262154:FAR262154 FKL262154:FKN262154 FUH262154:FUJ262154 GED262154:GEF262154 GNZ262154:GOB262154 GXV262154:GXX262154 HHR262154:HHT262154 HRN262154:HRP262154 IBJ262154:IBL262154 ILF262154:ILH262154 IVB262154:IVD262154 JEX262154:JEZ262154 JOT262154:JOV262154 JYP262154:JYR262154 KIL262154:KIN262154 KSH262154:KSJ262154 LCD262154:LCF262154 LLZ262154:LMB262154 LVV262154:LVX262154 MFR262154:MFT262154 MPN262154:MPP262154 MZJ262154:MZL262154 NJF262154:NJH262154 NTB262154:NTD262154 OCX262154:OCZ262154 OMT262154:OMV262154 OWP262154:OWR262154 PGL262154:PGN262154 PQH262154:PQJ262154 QAD262154:QAF262154 QJZ262154:QKB262154 QTV262154:QTX262154 RDR262154:RDT262154 RNN262154:RNP262154 RXJ262154:RXL262154 SHF262154:SHH262154 SRB262154:SRD262154 TAX262154:TAZ262154 TKT262154:TKV262154 TUP262154:TUR262154 UEL262154:UEN262154 UOH262154:UOJ262154 UYD262154:UYF262154 VHZ262154:VIB262154 VRV262154:VRX262154 WBR262154:WBT262154 WLN262154:WLP262154 WVJ262154:WVL262154 B327690:D327690 IX327690:IZ327690 ST327690:SV327690 ACP327690:ACR327690 AML327690:AMN327690 AWH327690:AWJ327690 BGD327690:BGF327690 BPZ327690:BQB327690 BZV327690:BZX327690 CJR327690:CJT327690 CTN327690:CTP327690 DDJ327690:DDL327690 DNF327690:DNH327690 DXB327690:DXD327690 EGX327690:EGZ327690 EQT327690:EQV327690 FAP327690:FAR327690 FKL327690:FKN327690 FUH327690:FUJ327690 GED327690:GEF327690 GNZ327690:GOB327690 GXV327690:GXX327690 HHR327690:HHT327690 HRN327690:HRP327690 IBJ327690:IBL327690 ILF327690:ILH327690 IVB327690:IVD327690 JEX327690:JEZ327690 JOT327690:JOV327690 JYP327690:JYR327690 KIL327690:KIN327690 KSH327690:KSJ327690 LCD327690:LCF327690 LLZ327690:LMB327690 LVV327690:LVX327690 MFR327690:MFT327690 MPN327690:MPP327690 MZJ327690:MZL327690 NJF327690:NJH327690 NTB327690:NTD327690 OCX327690:OCZ327690 OMT327690:OMV327690 OWP327690:OWR327690 PGL327690:PGN327690 PQH327690:PQJ327690 QAD327690:QAF327690 QJZ327690:QKB327690 QTV327690:QTX327690 RDR327690:RDT327690 RNN327690:RNP327690 RXJ327690:RXL327690 SHF327690:SHH327690 SRB327690:SRD327690 TAX327690:TAZ327690 TKT327690:TKV327690 TUP327690:TUR327690 UEL327690:UEN327690 UOH327690:UOJ327690 UYD327690:UYF327690 VHZ327690:VIB327690 VRV327690:VRX327690 WBR327690:WBT327690 WLN327690:WLP327690 WVJ327690:WVL327690 B393226:D393226 IX393226:IZ393226 ST393226:SV393226 ACP393226:ACR393226 AML393226:AMN393226 AWH393226:AWJ393226 BGD393226:BGF393226 BPZ393226:BQB393226 BZV393226:BZX393226 CJR393226:CJT393226 CTN393226:CTP393226 DDJ393226:DDL393226 DNF393226:DNH393226 DXB393226:DXD393226 EGX393226:EGZ393226 EQT393226:EQV393226 FAP393226:FAR393226 FKL393226:FKN393226 FUH393226:FUJ393226 GED393226:GEF393226 GNZ393226:GOB393226 GXV393226:GXX393226 HHR393226:HHT393226 HRN393226:HRP393226 IBJ393226:IBL393226 ILF393226:ILH393226 IVB393226:IVD393226 JEX393226:JEZ393226 JOT393226:JOV393226 JYP393226:JYR393226 KIL393226:KIN393226 KSH393226:KSJ393226 LCD393226:LCF393226 LLZ393226:LMB393226 LVV393226:LVX393226 MFR393226:MFT393226 MPN393226:MPP393226 MZJ393226:MZL393226 NJF393226:NJH393226 NTB393226:NTD393226 OCX393226:OCZ393226 OMT393226:OMV393226 OWP393226:OWR393226 PGL393226:PGN393226 PQH393226:PQJ393226 QAD393226:QAF393226 QJZ393226:QKB393226 QTV393226:QTX393226 RDR393226:RDT393226 RNN393226:RNP393226 RXJ393226:RXL393226 SHF393226:SHH393226 SRB393226:SRD393226 TAX393226:TAZ393226 TKT393226:TKV393226 TUP393226:TUR393226 UEL393226:UEN393226 UOH393226:UOJ393226 UYD393226:UYF393226 VHZ393226:VIB393226 VRV393226:VRX393226 WBR393226:WBT393226 WLN393226:WLP393226 WVJ393226:WVL393226 B458762:D458762 IX458762:IZ458762 ST458762:SV458762 ACP458762:ACR458762 AML458762:AMN458762 AWH458762:AWJ458762 BGD458762:BGF458762 BPZ458762:BQB458762 BZV458762:BZX458762 CJR458762:CJT458762 CTN458762:CTP458762 DDJ458762:DDL458762 DNF458762:DNH458762 DXB458762:DXD458762 EGX458762:EGZ458762 EQT458762:EQV458762 FAP458762:FAR458762 FKL458762:FKN458762 FUH458762:FUJ458762 GED458762:GEF458762 GNZ458762:GOB458762 GXV458762:GXX458762 HHR458762:HHT458762 HRN458762:HRP458762 IBJ458762:IBL458762 ILF458762:ILH458762 IVB458762:IVD458762 JEX458762:JEZ458762 JOT458762:JOV458762 JYP458762:JYR458762 KIL458762:KIN458762 KSH458762:KSJ458762 LCD458762:LCF458762 LLZ458762:LMB458762 LVV458762:LVX458762 MFR458762:MFT458762 MPN458762:MPP458762 MZJ458762:MZL458762 NJF458762:NJH458762 NTB458762:NTD458762 OCX458762:OCZ458762 OMT458762:OMV458762 OWP458762:OWR458762 PGL458762:PGN458762 PQH458762:PQJ458762 QAD458762:QAF458762 QJZ458762:QKB458762 QTV458762:QTX458762 RDR458762:RDT458762 RNN458762:RNP458762 RXJ458762:RXL458762 SHF458762:SHH458762 SRB458762:SRD458762 TAX458762:TAZ458762 TKT458762:TKV458762 TUP458762:TUR458762 UEL458762:UEN458762 UOH458762:UOJ458762 UYD458762:UYF458762 VHZ458762:VIB458762 VRV458762:VRX458762 WBR458762:WBT458762 WLN458762:WLP458762 WVJ458762:WVL458762 B524298:D524298 IX524298:IZ524298 ST524298:SV524298 ACP524298:ACR524298 AML524298:AMN524298 AWH524298:AWJ524298 BGD524298:BGF524298 BPZ524298:BQB524298 BZV524298:BZX524298 CJR524298:CJT524298 CTN524298:CTP524298 DDJ524298:DDL524298 DNF524298:DNH524298 DXB524298:DXD524298 EGX524298:EGZ524298 EQT524298:EQV524298 FAP524298:FAR524298 FKL524298:FKN524298 FUH524298:FUJ524298 GED524298:GEF524298 GNZ524298:GOB524298 GXV524298:GXX524298 HHR524298:HHT524298 HRN524298:HRP524298 IBJ524298:IBL524298 ILF524298:ILH524298 IVB524298:IVD524298 JEX524298:JEZ524298 JOT524298:JOV524298 JYP524298:JYR524298 KIL524298:KIN524298 KSH524298:KSJ524298 LCD524298:LCF524298 LLZ524298:LMB524298 LVV524298:LVX524298 MFR524298:MFT524298 MPN524298:MPP524298 MZJ524298:MZL524298 NJF524298:NJH524298 NTB524298:NTD524298 OCX524298:OCZ524298 OMT524298:OMV524298 OWP524298:OWR524298 PGL524298:PGN524298 PQH524298:PQJ524298 QAD524298:QAF524298 QJZ524298:QKB524298 QTV524298:QTX524298 RDR524298:RDT524298 RNN524298:RNP524298 RXJ524298:RXL524298 SHF524298:SHH524298 SRB524298:SRD524298 TAX524298:TAZ524298 TKT524298:TKV524298 TUP524298:TUR524298 UEL524298:UEN524298 UOH524298:UOJ524298 UYD524298:UYF524298 VHZ524298:VIB524298 VRV524298:VRX524298 WBR524298:WBT524298 WLN524298:WLP524298 WVJ524298:WVL524298 B589834:D589834 IX589834:IZ589834 ST589834:SV589834 ACP589834:ACR589834 AML589834:AMN589834 AWH589834:AWJ589834 BGD589834:BGF589834 BPZ589834:BQB589834 BZV589834:BZX589834 CJR589834:CJT589834 CTN589834:CTP589834 DDJ589834:DDL589834 DNF589834:DNH589834 DXB589834:DXD589834 EGX589834:EGZ589834 EQT589834:EQV589834 FAP589834:FAR589834 FKL589834:FKN589834 FUH589834:FUJ589834 GED589834:GEF589834 GNZ589834:GOB589834 GXV589834:GXX589834 HHR589834:HHT589834 HRN589834:HRP589834 IBJ589834:IBL589834 ILF589834:ILH589834 IVB589834:IVD589834 JEX589834:JEZ589834 JOT589834:JOV589834 JYP589834:JYR589834 KIL589834:KIN589834 KSH589834:KSJ589834 LCD589834:LCF589834 LLZ589834:LMB589834 LVV589834:LVX589834 MFR589834:MFT589834 MPN589834:MPP589834 MZJ589834:MZL589834 NJF589834:NJH589834 NTB589834:NTD589834 OCX589834:OCZ589834 OMT589834:OMV589834 OWP589834:OWR589834 PGL589834:PGN589834 PQH589834:PQJ589834 QAD589834:QAF589834 QJZ589834:QKB589834 QTV589834:QTX589834 RDR589834:RDT589834 RNN589834:RNP589834 RXJ589834:RXL589834 SHF589834:SHH589834 SRB589834:SRD589834 TAX589834:TAZ589834 TKT589834:TKV589834 TUP589834:TUR589834 UEL589834:UEN589834 UOH589834:UOJ589834 UYD589834:UYF589834 VHZ589834:VIB589834 VRV589834:VRX589834 WBR589834:WBT589834 WLN589834:WLP589834 WVJ589834:WVL589834 B655370:D655370 IX655370:IZ655370 ST655370:SV655370 ACP655370:ACR655370 AML655370:AMN655370 AWH655370:AWJ655370 BGD655370:BGF655370 BPZ655370:BQB655370 BZV655370:BZX655370 CJR655370:CJT655370 CTN655370:CTP655370 DDJ655370:DDL655370 DNF655370:DNH655370 DXB655370:DXD655370 EGX655370:EGZ655370 EQT655370:EQV655370 FAP655370:FAR655370 FKL655370:FKN655370 FUH655370:FUJ655370 GED655370:GEF655370 GNZ655370:GOB655370 GXV655370:GXX655370 HHR655370:HHT655370 HRN655370:HRP655370 IBJ655370:IBL655370 ILF655370:ILH655370 IVB655370:IVD655370 JEX655370:JEZ655370 JOT655370:JOV655370 JYP655370:JYR655370 KIL655370:KIN655370 KSH655370:KSJ655370 LCD655370:LCF655370 LLZ655370:LMB655370 LVV655370:LVX655370 MFR655370:MFT655370 MPN655370:MPP655370 MZJ655370:MZL655370 NJF655370:NJH655370 NTB655370:NTD655370 OCX655370:OCZ655370 OMT655370:OMV655370 OWP655370:OWR655370 PGL655370:PGN655370 PQH655370:PQJ655370 QAD655370:QAF655370 QJZ655370:QKB655370 QTV655370:QTX655370 RDR655370:RDT655370 RNN655370:RNP655370 RXJ655370:RXL655370 SHF655370:SHH655370 SRB655370:SRD655370 TAX655370:TAZ655370 TKT655370:TKV655370 TUP655370:TUR655370 UEL655370:UEN655370 UOH655370:UOJ655370 UYD655370:UYF655370 VHZ655370:VIB655370 VRV655370:VRX655370 WBR655370:WBT655370 WLN655370:WLP655370 WVJ655370:WVL655370 B720906:D720906 IX720906:IZ720906 ST720906:SV720906 ACP720906:ACR720906 AML720906:AMN720906 AWH720906:AWJ720906 BGD720906:BGF720906 BPZ720906:BQB720906 BZV720906:BZX720906 CJR720906:CJT720906 CTN720906:CTP720906 DDJ720906:DDL720906 DNF720906:DNH720906 DXB720906:DXD720906 EGX720906:EGZ720906 EQT720906:EQV720906 FAP720906:FAR720906 FKL720906:FKN720906 FUH720906:FUJ720906 GED720906:GEF720906 GNZ720906:GOB720906 GXV720906:GXX720906 HHR720906:HHT720906 HRN720906:HRP720906 IBJ720906:IBL720906 ILF720906:ILH720906 IVB720906:IVD720906 JEX720906:JEZ720906 JOT720906:JOV720906 JYP720906:JYR720906 KIL720906:KIN720906 KSH720906:KSJ720906 LCD720906:LCF720906 LLZ720906:LMB720906 LVV720906:LVX720906 MFR720906:MFT720906 MPN720906:MPP720906 MZJ720906:MZL720906 NJF720906:NJH720906 NTB720906:NTD720906 OCX720906:OCZ720906 OMT720906:OMV720906 OWP720906:OWR720906 PGL720906:PGN720906 PQH720906:PQJ720906 QAD720906:QAF720906 QJZ720906:QKB720906 QTV720906:QTX720906 RDR720906:RDT720906 RNN720906:RNP720906 RXJ720906:RXL720906 SHF720906:SHH720906 SRB720906:SRD720906 TAX720906:TAZ720906 TKT720906:TKV720906 TUP720906:TUR720906 UEL720906:UEN720906 UOH720906:UOJ720906 UYD720906:UYF720906 VHZ720906:VIB720906 VRV720906:VRX720906 WBR720906:WBT720906 WLN720906:WLP720906 WVJ720906:WVL720906 B786442:D786442 IX786442:IZ786442 ST786442:SV786442 ACP786442:ACR786442 AML786442:AMN786442 AWH786442:AWJ786442 BGD786442:BGF786442 BPZ786442:BQB786442 BZV786442:BZX786442 CJR786442:CJT786442 CTN786442:CTP786442 DDJ786442:DDL786442 DNF786442:DNH786442 DXB786442:DXD786442 EGX786442:EGZ786442 EQT786442:EQV786442 FAP786442:FAR786442 FKL786442:FKN786442 FUH786442:FUJ786442 GED786442:GEF786442 GNZ786442:GOB786442 GXV786442:GXX786442 HHR786442:HHT786442 HRN786442:HRP786442 IBJ786442:IBL786442 ILF786442:ILH786442 IVB786442:IVD786442 JEX786442:JEZ786442 JOT786442:JOV786442 JYP786442:JYR786442 KIL786442:KIN786442 KSH786442:KSJ786442 LCD786442:LCF786442 LLZ786442:LMB786442 LVV786442:LVX786442 MFR786442:MFT786442 MPN786442:MPP786442 MZJ786442:MZL786442 NJF786442:NJH786442 NTB786442:NTD786442 OCX786442:OCZ786442 OMT786442:OMV786442 OWP786442:OWR786442 PGL786442:PGN786442 PQH786442:PQJ786442 QAD786442:QAF786442 QJZ786442:QKB786442 QTV786442:QTX786442 RDR786442:RDT786442 RNN786442:RNP786442 RXJ786442:RXL786442 SHF786442:SHH786442 SRB786442:SRD786442 TAX786442:TAZ786442 TKT786442:TKV786442 TUP786442:TUR786442 UEL786442:UEN786442 UOH786442:UOJ786442 UYD786442:UYF786442 VHZ786442:VIB786442 VRV786442:VRX786442 WBR786442:WBT786442 WLN786442:WLP786442 WVJ786442:WVL786442 B851978:D851978 IX851978:IZ851978 ST851978:SV851978 ACP851978:ACR851978 AML851978:AMN851978 AWH851978:AWJ851978 BGD851978:BGF851978 BPZ851978:BQB851978 BZV851978:BZX851978 CJR851978:CJT851978 CTN851978:CTP851978 DDJ851978:DDL851978 DNF851978:DNH851978 DXB851978:DXD851978 EGX851978:EGZ851978 EQT851978:EQV851978 FAP851978:FAR851978 FKL851978:FKN851978 FUH851978:FUJ851978 GED851978:GEF851978 GNZ851978:GOB851978 GXV851978:GXX851978 HHR851978:HHT851978 HRN851978:HRP851978 IBJ851978:IBL851978 ILF851978:ILH851978 IVB851978:IVD851978 JEX851978:JEZ851978 JOT851978:JOV851978 JYP851978:JYR851978 KIL851978:KIN851978 KSH851978:KSJ851978 LCD851978:LCF851978 LLZ851978:LMB851978 LVV851978:LVX851978 MFR851978:MFT851978 MPN851978:MPP851978 MZJ851978:MZL851978 NJF851978:NJH851978 NTB851978:NTD851978 OCX851978:OCZ851978 OMT851978:OMV851978 OWP851978:OWR851978 PGL851978:PGN851978 PQH851978:PQJ851978 QAD851978:QAF851978 QJZ851978:QKB851978 QTV851978:QTX851978 RDR851978:RDT851978 RNN851978:RNP851978 RXJ851978:RXL851978 SHF851978:SHH851978 SRB851978:SRD851978 TAX851978:TAZ851978 TKT851978:TKV851978 TUP851978:TUR851978 UEL851978:UEN851978 UOH851978:UOJ851978 UYD851978:UYF851978 VHZ851978:VIB851978 VRV851978:VRX851978 WBR851978:WBT851978 WLN851978:WLP851978 WVJ851978:WVL851978 B917514:D917514 IX917514:IZ917514 ST917514:SV917514 ACP917514:ACR917514 AML917514:AMN917514 AWH917514:AWJ917514 BGD917514:BGF917514 BPZ917514:BQB917514 BZV917514:BZX917514 CJR917514:CJT917514 CTN917514:CTP917514 DDJ917514:DDL917514 DNF917514:DNH917514 DXB917514:DXD917514 EGX917514:EGZ917514 EQT917514:EQV917514 FAP917514:FAR917514 FKL917514:FKN917514 FUH917514:FUJ917514 GED917514:GEF917514 GNZ917514:GOB917514 GXV917514:GXX917514 HHR917514:HHT917514 HRN917514:HRP917514 IBJ917514:IBL917514 ILF917514:ILH917514 IVB917514:IVD917514 JEX917514:JEZ917514 JOT917514:JOV917514 JYP917514:JYR917514 KIL917514:KIN917514 KSH917514:KSJ917514 LCD917514:LCF917514 LLZ917514:LMB917514 LVV917514:LVX917514 MFR917514:MFT917514 MPN917514:MPP917514 MZJ917514:MZL917514 NJF917514:NJH917514 NTB917514:NTD917514 OCX917514:OCZ917514 OMT917514:OMV917514 OWP917514:OWR917514 PGL917514:PGN917514 PQH917514:PQJ917514 QAD917514:QAF917514 QJZ917514:QKB917514 QTV917514:QTX917514 RDR917514:RDT917514 RNN917514:RNP917514 RXJ917514:RXL917514 SHF917514:SHH917514 SRB917514:SRD917514 TAX917514:TAZ917514 TKT917514:TKV917514 TUP917514:TUR917514 UEL917514:UEN917514 UOH917514:UOJ917514 UYD917514:UYF917514 VHZ917514:VIB917514 VRV917514:VRX917514 WBR917514:WBT917514 WLN917514:WLP917514 WVJ917514:WVL917514 B983050:D983050 IX983050:IZ983050 ST983050:SV983050 ACP983050:ACR983050 AML983050:AMN983050 AWH983050:AWJ983050 BGD983050:BGF983050 BPZ983050:BQB983050 BZV983050:BZX983050 CJR983050:CJT983050 CTN983050:CTP983050 DDJ983050:DDL983050 DNF983050:DNH983050 DXB983050:DXD983050 EGX983050:EGZ983050 EQT983050:EQV983050 FAP983050:FAR983050 FKL983050:FKN983050 FUH983050:FUJ983050 GED983050:GEF983050 GNZ983050:GOB983050 GXV983050:GXX983050 HHR983050:HHT983050 HRN983050:HRP983050 IBJ983050:IBL983050 ILF983050:ILH983050 IVB983050:IVD983050 JEX983050:JEZ983050 JOT983050:JOV983050 JYP983050:JYR983050 KIL983050:KIN983050 KSH983050:KSJ983050 LCD983050:LCF983050 LLZ983050:LMB983050 LVV983050:LVX983050 MFR983050:MFT983050 MPN983050:MPP983050 MZJ983050:MZL983050 NJF983050:NJH983050 NTB983050:NTD983050 OCX983050:OCZ983050 OMT983050:OMV983050 OWP983050:OWR983050 PGL983050:PGN983050 PQH983050:PQJ983050 QAD983050:QAF983050 QJZ983050:QKB983050 QTV983050:QTX983050 RDR983050:RDT983050 RNN983050:RNP983050 RXJ983050:RXL983050 SHF983050:SHH983050 SRB983050:SRD983050 TAX983050:TAZ983050 TKT983050:TKV983050 TUP983050:TUR983050 UEL983050:UEN983050 UOH983050:UOJ983050 UYD983050:UYF983050 VHZ983050:VIB983050 VRV983050:VRX983050 WBR983050:WBT983050 WLN983050:WLP983050 WVJ983050:WVL983050 B8:D8 IX8:IZ8 ST8:SV8 ACP8:ACR8 AML8:AMN8 AWH8:AWJ8 BGD8:BGF8 BPZ8:BQB8 BZV8:BZX8 CJR8:CJT8 CTN8:CTP8 DDJ8:DDL8 DNF8:DNH8 DXB8:DXD8 EGX8:EGZ8 EQT8:EQV8 FAP8:FAR8 FKL8:FKN8 FUH8:FUJ8 GED8:GEF8 GNZ8:GOB8 GXV8:GXX8 HHR8:HHT8 HRN8:HRP8 IBJ8:IBL8 ILF8:ILH8 IVB8:IVD8 JEX8:JEZ8 JOT8:JOV8 JYP8:JYR8 KIL8:KIN8 KSH8:KSJ8 LCD8:LCF8 LLZ8:LMB8 LVV8:LVX8 MFR8:MFT8 MPN8:MPP8 MZJ8:MZL8 NJF8:NJH8 NTB8:NTD8 OCX8:OCZ8 OMT8:OMV8 OWP8:OWR8 PGL8:PGN8 PQH8:PQJ8 QAD8:QAF8 QJZ8:QKB8 QTV8:QTX8 RDR8:RDT8 RNN8:RNP8 RXJ8:RXL8 SHF8:SHH8 SRB8:SRD8 TAX8:TAZ8 TKT8:TKV8 TUP8:TUR8 UEL8:UEN8 UOH8:UOJ8 UYD8:UYF8 VHZ8:VIB8 VRV8:VRX8 WBR8:WBT8 WLN8:WLP8 WVJ8:WVL8 B65544:D65544 IX65544:IZ65544 ST65544:SV65544 ACP65544:ACR65544 AML65544:AMN65544 AWH65544:AWJ65544 BGD65544:BGF65544 BPZ65544:BQB65544 BZV65544:BZX65544 CJR65544:CJT65544 CTN65544:CTP65544 DDJ65544:DDL65544 DNF65544:DNH65544 DXB65544:DXD65544 EGX65544:EGZ65544 EQT65544:EQV65544 FAP65544:FAR65544 FKL65544:FKN65544 FUH65544:FUJ65544 GED65544:GEF65544 GNZ65544:GOB65544 GXV65544:GXX65544 HHR65544:HHT65544 HRN65544:HRP65544 IBJ65544:IBL65544 ILF65544:ILH65544 IVB65544:IVD65544 JEX65544:JEZ65544 JOT65544:JOV65544 JYP65544:JYR65544 KIL65544:KIN65544 KSH65544:KSJ65544 LCD65544:LCF65544 LLZ65544:LMB65544 LVV65544:LVX65544 MFR65544:MFT65544 MPN65544:MPP65544 MZJ65544:MZL65544 NJF65544:NJH65544 NTB65544:NTD65544 OCX65544:OCZ65544 OMT65544:OMV65544 OWP65544:OWR65544 PGL65544:PGN65544 PQH65544:PQJ65544 QAD65544:QAF65544 QJZ65544:QKB65544 QTV65544:QTX65544 RDR65544:RDT65544 RNN65544:RNP65544 RXJ65544:RXL65544 SHF65544:SHH65544 SRB65544:SRD65544 TAX65544:TAZ65544 TKT65544:TKV65544 TUP65544:TUR65544 UEL65544:UEN65544 UOH65544:UOJ65544 UYD65544:UYF65544 VHZ65544:VIB65544 VRV65544:VRX65544 WBR65544:WBT65544 WLN65544:WLP65544 WVJ65544:WVL65544 B131080:D131080 IX131080:IZ131080 ST131080:SV131080 ACP131080:ACR131080 AML131080:AMN131080 AWH131080:AWJ131080 BGD131080:BGF131080 BPZ131080:BQB131080 BZV131080:BZX131080 CJR131080:CJT131080 CTN131080:CTP131080 DDJ131080:DDL131080 DNF131080:DNH131080 DXB131080:DXD131080 EGX131080:EGZ131080 EQT131080:EQV131080 FAP131080:FAR131080 FKL131080:FKN131080 FUH131080:FUJ131080 GED131080:GEF131080 GNZ131080:GOB131080 GXV131080:GXX131080 HHR131080:HHT131080 HRN131080:HRP131080 IBJ131080:IBL131080 ILF131080:ILH131080 IVB131080:IVD131080 JEX131080:JEZ131080 JOT131080:JOV131080 JYP131080:JYR131080 KIL131080:KIN131080 KSH131080:KSJ131080 LCD131080:LCF131080 LLZ131080:LMB131080 LVV131080:LVX131080 MFR131080:MFT131080 MPN131080:MPP131080 MZJ131080:MZL131080 NJF131080:NJH131080 NTB131080:NTD131080 OCX131080:OCZ131080 OMT131080:OMV131080 OWP131080:OWR131080 PGL131080:PGN131080 PQH131080:PQJ131080 QAD131080:QAF131080 QJZ131080:QKB131080 QTV131080:QTX131080 RDR131080:RDT131080 RNN131080:RNP131080 RXJ131080:RXL131080 SHF131080:SHH131080 SRB131080:SRD131080 TAX131080:TAZ131080 TKT131080:TKV131080 TUP131080:TUR131080 UEL131080:UEN131080 UOH131080:UOJ131080 UYD131080:UYF131080 VHZ131080:VIB131080 VRV131080:VRX131080 WBR131080:WBT131080 WLN131080:WLP131080 WVJ131080:WVL131080 B196616:D196616 IX196616:IZ196616 ST196616:SV196616 ACP196616:ACR196616 AML196616:AMN196616 AWH196616:AWJ196616 BGD196616:BGF196616 BPZ196616:BQB196616 BZV196616:BZX196616 CJR196616:CJT196616 CTN196616:CTP196616 DDJ196616:DDL196616 DNF196616:DNH196616 DXB196616:DXD196616 EGX196616:EGZ196616 EQT196616:EQV196616 FAP196616:FAR196616 FKL196616:FKN196616 FUH196616:FUJ196616 GED196616:GEF196616 GNZ196616:GOB196616 GXV196616:GXX196616 HHR196616:HHT196616 HRN196616:HRP196616 IBJ196616:IBL196616 ILF196616:ILH196616 IVB196616:IVD196616 JEX196616:JEZ196616 JOT196616:JOV196616 JYP196616:JYR196616 KIL196616:KIN196616 KSH196616:KSJ196616 LCD196616:LCF196616 LLZ196616:LMB196616 LVV196616:LVX196616 MFR196616:MFT196616 MPN196616:MPP196616 MZJ196616:MZL196616 NJF196616:NJH196616 NTB196616:NTD196616 OCX196616:OCZ196616 OMT196616:OMV196616 OWP196616:OWR196616 PGL196616:PGN196616 PQH196616:PQJ196616 QAD196616:QAF196616 QJZ196616:QKB196616 QTV196616:QTX196616 RDR196616:RDT196616 RNN196616:RNP196616 RXJ196616:RXL196616 SHF196616:SHH196616 SRB196616:SRD196616 TAX196616:TAZ196616 TKT196616:TKV196616 TUP196616:TUR196616 UEL196616:UEN196616 UOH196616:UOJ196616 UYD196616:UYF196616 VHZ196616:VIB196616 VRV196616:VRX196616 WBR196616:WBT196616 WLN196616:WLP196616 WVJ196616:WVL196616 B262152:D262152 IX262152:IZ262152 ST262152:SV262152 ACP262152:ACR262152 AML262152:AMN262152 AWH262152:AWJ262152 BGD262152:BGF262152 BPZ262152:BQB262152 BZV262152:BZX262152 CJR262152:CJT262152 CTN262152:CTP262152 DDJ262152:DDL262152 DNF262152:DNH262152 DXB262152:DXD262152 EGX262152:EGZ262152 EQT262152:EQV262152 FAP262152:FAR262152 FKL262152:FKN262152 FUH262152:FUJ262152 GED262152:GEF262152 GNZ262152:GOB262152 GXV262152:GXX262152 HHR262152:HHT262152 HRN262152:HRP262152 IBJ262152:IBL262152 ILF262152:ILH262152 IVB262152:IVD262152 JEX262152:JEZ262152 JOT262152:JOV262152 JYP262152:JYR262152 KIL262152:KIN262152 KSH262152:KSJ262152 LCD262152:LCF262152 LLZ262152:LMB262152 LVV262152:LVX262152 MFR262152:MFT262152 MPN262152:MPP262152 MZJ262152:MZL262152 NJF262152:NJH262152 NTB262152:NTD262152 OCX262152:OCZ262152 OMT262152:OMV262152 OWP262152:OWR262152 PGL262152:PGN262152 PQH262152:PQJ262152 QAD262152:QAF262152 QJZ262152:QKB262152 QTV262152:QTX262152 RDR262152:RDT262152 RNN262152:RNP262152 RXJ262152:RXL262152 SHF262152:SHH262152 SRB262152:SRD262152 TAX262152:TAZ262152 TKT262152:TKV262152 TUP262152:TUR262152 UEL262152:UEN262152 UOH262152:UOJ262152 UYD262152:UYF262152 VHZ262152:VIB262152 VRV262152:VRX262152 WBR262152:WBT262152 WLN262152:WLP262152 WVJ262152:WVL262152 B327688:D327688 IX327688:IZ327688 ST327688:SV327688 ACP327688:ACR327688 AML327688:AMN327688 AWH327688:AWJ327688 BGD327688:BGF327688 BPZ327688:BQB327688 BZV327688:BZX327688 CJR327688:CJT327688 CTN327688:CTP327688 DDJ327688:DDL327688 DNF327688:DNH327688 DXB327688:DXD327688 EGX327688:EGZ327688 EQT327688:EQV327688 FAP327688:FAR327688 FKL327688:FKN327688 FUH327688:FUJ327688 GED327688:GEF327688 GNZ327688:GOB327688 GXV327688:GXX327688 HHR327688:HHT327688 HRN327688:HRP327688 IBJ327688:IBL327688 ILF327688:ILH327688 IVB327688:IVD327688 JEX327688:JEZ327688 JOT327688:JOV327688 JYP327688:JYR327688 KIL327688:KIN327688 KSH327688:KSJ327688 LCD327688:LCF327688 LLZ327688:LMB327688 LVV327688:LVX327688 MFR327688:MFT327688 MPN327688:MPP327688 MZJ327688:MZL327688 NJF327688:NJH327688 NTB327688:NTD327688 OCX327688:OCZ327688 OMT327688:OMV327688 OWP327688:OWR327688 PGL327688:PGN327688 PQH327688:PQJ327688 QAD327688:QAF327688 QJZ327688:QKB327688 QTV327688:QTX327688 RDR327688:RDT327688 RNN327688:RNP327688 RXJ327688:RXL327688 SHF327688:SHH327688 SRB327688:SRD327688 TAX327688:TAZ327688 TKT327688:TKV327688 TUP327688:TUR327688 UEL327688:UEN327688 UOH327688:UOJ327688 UYD327688:UYF327688 VHZ327688:VIB327688 VRV327688:VRX327688 WBR327688:WBT327688 WLN327688:WLP327688 WVJ327688:WVL327688 B393224:D393224 IX393224:IZ393224 ST393224:SV393224 ACP393224:ACR393224 AML393224:AMN393224 AWH393224:AWJ393224 BGD393224:BGF393224 BPZ393224:BQB393224 BZV393224:BZX393224 CJR393224:CJT393224 CTN393224:CTP393224 DDJ393224:DDL393224 DNF393224:DNH393224 DXB393224:DXD393224 EGX393224:EGZ393224 EQT393224:EQV393224 FAP393224:FAR393224 FKL393224:FKN393224 FUH393224:FUJ393224 GED393224:GEF393224 GNZ393224:GOB393224 GXV393224:GXX393224 HHR393224:HHT393224 HRN393224:HRP393224 IBJ393224:IBL393224 ILF393224:ILH393224 IVB393224:IVD393224 JEX393224:JEZ393224 JOT393224:JOV393224 JYP393224:JYR393224 KIL393224:KIN393224 KSH393224:KSJ393224 LCD393224:LCF393224 LLZ393224:LMB393224 LVV393224:LVX393224 MFR393224:MFT393224 MPN393224:MPP393224 MZJ393224:MZL393224 NJF393224:NJH393224 NTB393224:NTD393224 OCX393224:OCZ393224 OMT393224:OMV393224 OWP393224:OWR393224 PGL393224:PGN393224 PQH393224:PQJ393224 QAD393224:QAF393224 QJZ393224:QKB393224 QTV393224:QTX393224 RDR393224:RDT393224 RNN393224:RNP393224 RXJ393224:RXL393224 SHF393224:SHH393224 SRB393224:SRD393224 TAX393224:TAZ393224 TKT393224:TKV393224 TUP393224:TUR393224 UEL393224:UEN393224 UOH393224:UOJ393224 UYD393224:UYF393224 VHZ393224:VIB393224 VRV393224:VRX393224 WBR393224:WBT393224 WLN393224:WLP393224 WVJ393224:WVL393224 B458760:D458760 IX458760:IZ458760 ST458760:SV458760 ACP458760:ACR458760 AML458760:AMN458760 AWH458760:AWJ458760 BGD458760:BGF458760 BPZ458760:BQB458760 BZV458760:BZX458760 CJR458760:CJT458760 CTN458760:CTP458760 DDJ458760:DDL458760 DNF458760:DNH458760 DXB458760:DXD458760 EGX458760:EGZ458760 EQT458760:EQV458760 FAP458760:FAR458760 FKL458760:FKN458760 FUH458760:FUJ458760 GED458760:GEF458760 GNZ458760:GOB458760 GXV458760:GXX458760 HHR458760:HHT458760 HRN458760:HRP458760 IBJ458760:IBL458760 ILF458760:ILH458760 IVB458760:IVD458760 JEX458760:JEZ458760 JOT458760:JOV458760 JYP458760:JYR458760 KIL458760:KIN458760 KSH458760:KSJ458760 LCD458760:LCF458760 LLZ458760:LMB458760 LVV458760:LVX458760 MFR458760:MFT458760 MPN458760:MPP458760 MZJ458760:MZL458760 NJF458760:NJH458760 NTB458760:NTD458760 OCX458760:OCZ458760 OMT458760:OMV458760 OWP458760:OWR458760 PGL458760:PGN458760 PQH458760:PQJ458760 QAD458760:QAF458760 QJZ458760:QKB458760 QTV458760:QTX458760 RDR458760:RDT458760 RNN458760:RNP458760 RXJ458760:RXL458760 SHF458760:SHH458760 SRB458760:SRD458760 TAX458760:TAZ458760 TKT458760:TKV458760 TUP458760:TUR458760 UEL458760:UEN458760 UOH458760:UOJ458760 UYD458760:UYF458760 VHZ458760:VIB458760 VRV458760:VRX458760 WBR458760:WBT458760 WLN458760:WLP458760 WVJ458760:WVL458760 B524296:D524296 IX524296:IZ524296 ST524296:SV524296 ACP524296:ACR524296 AML524296:AMN524296 AWH524296:AWJ524296 BGD524296:BGF524296 BPZ524296:BQB524296 BZV524296:BZX524296 CJR524296:CJT524296 CTN524296:CTP524296 DDJ524296:DDL524296 DNF524296:DNH524296 DXB524296:DXD524296 EGX524296:EGZ524296 EQT524296:EQV524296 FAP524296:FAR524296 FKL524296:FKN524296 FUH524296:FUJ524296 GED524296:GEF524296 GNZ524296:GOB524296 GXV524296:GXX524296 HHR524296:HHT524296 HRN524296:HRP524296 IBJ524296:IBL524296 ILF524296:ILH524296 IVB524296:IVD524296 JEX524296:JEZ524296 JOT524296:JOV524296 JYP524296:JYR524296 KIL524296:KIN524296 KSH524296:KSJ524296 LCD524296:LCF524296 LLZ524296:LMB524296 LVV524296:LVX524296 MFR524296:MFT524296 MPN524296:MPP524296 MZJ524296:MZL524296 NJF524296:NJH524296 NTB524296:NTD524296 OCX524296:OCZ524296 OMT524296:OMV524296 OWP524296:OWR524296 PGL524296:PGN524296 PQH524296:PQJ524296 QAD524296:QAF524296 QJZ524296:QKB524296 QTV524296:QTX524296 RDR524296:RDT524296 RNN524296:RNP524296 RXJ524296:RXL524296 SHF524296:SHH524296 SRB524296:SRD524296 TAX524296:TAZ524296 TKT524296:TKV524296 TUP524296:TUR524296 UEL524296:UEN524296 UOH524296:UOJ524296 UYD524296:UYF524296 VHZ524296:VIB524296 VRV524296:VRX524296 WBR524296:WBT524296 WLN524296:WLP524296 WVJ524296:WVL524296 B589832:D589832 IX589832:IZ589832 ST589832:SV589832 ACP589832:ACR589832 AML589832:AMN589832 AWH589832:AWJ589832 BGD589832:BGF589832 BPZ589832:BQB589832 BZV589832:BZX589832 CJR589832:CJT589832 CTN589832:CTP589832 DDJ589832:DDL589832 DNF589832:DNH589832 DXB589832:DXD589832 EGX589832:EGZ589832 EQT589832:EQV589832 FAP589832:FAR589832 FKL589832:FKN589832 FUH589832:FUJ589832 GED589832:GEF589832 GNZ589832:GOB589832 GXV589832:GXX589832 HHR589832:HHT589832 HRN589832:HRP589832 IBJ589832:IBL589832 ILF589832:ILH589832 IVB589832:IVD589832 JEX589832:JEZ589832 JOT589832:JOV589832 JYP589832:JYR589832 KIL589832:KIN589832 KSH589832:KSJ589832 LCD589832:LCF589832 LLZ589832:LMB589832 LVV589832:LVX589832 MFR589832:MFT589832 MPN589832:MPP589832 MZJ589832:MZL589832 NJF589832:NJH589832 NTB589832:NTD589832 OCX589832:OCZ589832 OMT589832:OMV589832 OWP589832:OWR589832 PGL589832:PGN589832 PQH589832:PQJ589832 QAD589832:QAF589832 QJZ589832:QKB589832 QTV589832:QTX589832 RDR589832:RDT589832 RNN589832:RNP589832 RXJ589832:RXL589832 SHF589832:SHH589832 SRB589832:SRD589832 TAX589832:TAZ589832 TKT589832:TKV589832 TUP589832:TUR589832 UEL589832:UEN589832 UOH589832:UOJ589832 UYD589832:UYF589832 VHZ589832:VIB589832 VRV589832:VRX589832 WBR589832:WBT589832 WLN589832:WLP589832 WVJ589832:WVL589832 B655368:D655368 IX655368:IZ655368 ST655368:SV655368 ACP655368:ACR655368 AML655368:AMN655368 AWH655368:AWJ655368 BGD655368:BGF655368 BPZ655368:BQB655368 BZV655368:BZX655368 CJR655368:CJT655368 CTN655368:CTP655368 DDJ655368:DDL655368 DNF655368:DNH655368 DXB655368:DXD655368 EGX655368:EGZ655368 EQT655368:EQV655368 FAP655368:FAR655368 FKL655368:FKN655368 FUH655368:FUJ655368 GED655368:GEF655368 GNZ655368:GOB655368 GXV655368:GXX655368 HHR655368:HHT655368 HRN655368:HRP655368 IBJ655368:IBL655368 ILF655368:ILH655368 IVB655368:IVD655368 JEX655368:JEZ655368 JOT655368:JOV655368 JYP655368:JYR655368 KIL655368:KIN655368 KSH655368:KSJ655368 LCD655368:LCF655368 LLZ655368:LMB655368 LVV655368:LVX655368 MFR655368:MFT655368 MPN655368:MPP655368 MZJ655368:MZL655368 NJF655368:NJH655368 NTB655368:NTD655368 OCX655368:OCZ655368 OMT655368:OMV655368 OWP655368:OWR655368 PGL655368:PGN655368 PQH655368:PQJ655368 QAD655368:QAF655368 QJZ655368:QKB655368 QTV655368:QTX655368 RDR655368:RDT655368 RNN655368:RNP655368 RXJ655368:RXL655368 SHF655368:SHH655368 SRB655368:SRD655368 TAX655368:TAZ655368 TKT655368:TKV655368 TUP655368:TUR655368 UEL655368:UEN655368 UOH655368:UOJ655368 UYD655368:UYF655368 VHZ655368:VIB655368 VRV655368:VRX655368 WBR655368:WBT655368 WLN655368:WLP655368 WVJ655368:WVL655368 B720904:D720904 IX720904:IZ720904 ST720904:SV720904 ACP720904:ACR720904 AML720904:AMN720904 AWH720904:AWJ720904 BGD720904:BGF720904 BPZ720904:BQB720904 BZV720904:BZX720904 CJR720904:CJT720904 CTN720904:CTP720904 DDJ720904:DDL720904 DNF720904:DNH720904 DXB720904:DXD720904 EGX720904:EGZ720904 EQT720904:EQV720904 FAP720904:FAR720904 FKL720904:FKN720904 FUH720904:FUJ720904 GED720904:GEF720904 GNZ720904:GOB720904 GXV720904:GXX720904 HHR720904:HHT720904 HRN720904:HRP720904 IBJ720904:IBL720904 ILF720904:ILH720904 IVB720904:IVD720904 JEX720904:JEZ720904 JOT720904:JOV720904 JYP720904:JYR720904 KIL720904:KIN720904 KSH720904:KSJ720904 LCD720904:LCF720904 LLZ720904:LMB720904 LVV720904:LVX720904 MFR720904:MFT720904 MPN720904:MPP720904 MZJ720904:MZL720904 NJF720904:NJH720904 NTB720904:NTD720904 OCX720904:OCZ720904 OMT720904:OMV720904 OWP720904:OWR720904 PGL720904:PGN720904 PQH720904:PQJ720904 QAD720904:QAF720904 QJZ720904:QKB720904 QTV720904:QTX720904 RDR720904:RDT720904 RNN720904:RNP720904 RXJ720904:RXL720904 SHF720904:SHH720904 SRB720904:SRD720904 TAX720904:TAZ720904 TKT720904:TKV720904 TUP720904:TUR720904 UEL720904:UEN720904 UOH720904:UOJ720904 UYD720904:UYF720904 VHZ720904:VIB720904 VRV720904:VRX720904 WBR720904:WBT720904 WLN720904:WLP720904 WVJ720904:WVL720904 B786440:D786440 IX786440:IZ786440 ST786440:SV786440 ACP786440:ACR786440 AML786440:AMN786440 AWH786440:AWJ786440 BGD786440:BGF786440 BPZ786440:BQB786440 BZV786440:BZX786440 CJR786440:CJT786440 CTN786440:CTP786440 DDJ786440:DDL786440 DNF786440:DNH786440 DXB786440:DXD786440 EGX786440:EGZ786440 EQT786440:EQV786440 FAP786440:FAR786440 FKL786440:FKN786440 FUH786440:FUJ786440 GED786440:GEF786440 GNZ786440:GOB786440 GXV786440:GXX786440 HHR786440:HHT786440 HRN786440:HRP786440 IBJ786440:IBL786440 ILF786440:ILH786440 IVB786440:IVD786440 JEX786440:JEZ786440 JOT786440:JOV786440 JYP786440:JYR786440 KIL786440:KIN786440 KSH786440:KSJ786440 LCD786440:LCF786440 LLZ786440:LMB786440 LVV786440:LVX786440 MFR786440:MFT786440 MPN786440:MPP786440 MZJ786440:MZL786440 NJF786440:NJH786440 NTB786440:NTD786440 OCX786440:OCZ786440 OMT786440:OMV786440 OWP786440:OWR786440 PGL786440:PGN786440 PQH786440:PQJ786440 QAD786440:QAF786440 QJZ786440:QKB786440 QTV786440:QTX786440 RDR786440:RDT786440 RNN786440:RNP786440 RXJ786440:RXL786440 SHF786440:SHH786440 SRB786440:SRD786440 TAX786440:TAZ786440 TKT786440:TKV786440 TUP786440:TUR786440 UEL786440:UEN786440 UOH786440:UOJ786440 UYD786440:UYF786440 VHZ786440:VIB786440 VRV786440:VRX786440 WBR786440:WBT786440 WLN786440:WLP786440 WVJ786440:WVL786440 B851976:D851976 IX851976:IZ851976 ST851976:SV851976 ACP851976:ACR851976 AML851976:AMN851976 AWH851976:AWJ851976 BGD851976:BGF851976 BPZ851976:BQB851976 BZV851976:BZX851976 CJR851976:CJT851976 CTN851976:CTP851976 DDJ851976:DDL851976 DNF851976:DNH851976 DXB851976:DXD851976 EGX851976:EGZ851976 EQT851976:EQV851976 FAP851976:FAR851976 FKL851976:FKN851976 FUH851976:FUJ851976 GED851976:GEF851976 GNZ851976:GOB851976 GXV851976:GXX851976 HHR851976:HHT851976 HRN851976:HRP851976 IBJ851976:IBL851976 ILF851976:ILH851976 IVB851976:IVD851976 JEX851976:JEZ851976 JOT851976:JOV851976 JYP851976:JYR851976 KIL851976:KIN851976 KSH851976:KSJ851976 LCD851976:LCF851976 LLZ851976:LMB851976 LVV851976:LVX851976 MFR851976:MFT851976 MPN851976:MPP851976 MZJ851976:MZL851976 NJF851976:NJH851976 NTB851976:NTD851976 OCX851976:OCZ851976 OMT851976:OMV851976 OWP851976:OWR851976 PGL851976:PGN851976 PQH851976:PQJ851976 QAD851976:QAF851976 QJZ851976:QKB851976 QTV851976:QTX851976 RDR851976:RDT851976 RNN851976:RNP851976 RXJ851976:RXL851976 SHF851976:SHH851976 SRB851976:SRD851976 TAX851976:TAZ851976 TKT851976:TKV851976 TUP851976:TUR851976 UEL851976:UEN851976 UOH851976:UOJ851976 UYD851976:UYF851976 VHZ851976:VIB851976 VRV851976:VRX851976 WBR851976:WBT851976 WLN851976:WLP851976 WVJ851976:WVL851976 B917512:D917512 IX917512:IZ917512 ST917512:SV917512 ACP917512:ACR917512 AML917512:AMN917512 AWH917512:AWJ917512 BGD917512:BGF917512 BPZ917512:BQB917512 BZV917512:BZX917512 CJR917512:CJT917512 CTN917512:CTP917512 DDJ917512:DDL917512 DNF917512:DNH917512 DXB917512:DXD917512 EGX917512:EGZ917512 EQT917512:EQV917512 FAP917512:FAR917512 FKL917512:FKN917512 FUH917512:FUJ917512 GED917512:GEF917512 GNZ917512:GOB917512 GXV917512:GXX917512 HHR917512:HHT917512 HRN917512:HRP917512 IBJ917512:IBL917512 ILF917512:ILH917512 IVB917512:IVD917512 JEX917512:JEZ917512 JOT917512:JOV917512 JYP917512:JYR917512 KIL917512:KIN917512 KSH917512:KSJ917512 LCD917512:LCF917512 LLZ917512:LMB917512 LVV917512:LVX917512 MFR917512:MFT917512 MPN917512:MPP917512 MZJ917512:MZL917512 NJF917512:NJH917512 NTB917512:NTD917512 OCX917512:OCZ917512 OMT917512:OMV917512 OWP917512:OWR917512 PGL917512:PGN917512 PQH917512:PQJ917512 QAD917512:QAF917512 QJZ917512:QKB917512 QTV917512:QTX917512 RDR917512:RDT917512 RNN917512:RNP917512 RXJ917512:RXL917512 SHF917512:SHH917512 SRB917512:SRD917512 TAX917512:TAZ917512 TKT917512:TKV917512 TUP917512:TUR917512 UEL917512:UEN917512 UOH917512:UOJ917512 UYD917512:UYF917512 VHZ917512:VIB917512 VRV917512:VRX917512 WBR917512:WBT917512 WLN917512:WLP917512 WVJ917512:WVL917512 B983048:D983048 IX983048:IZ983048 ST983048:SV983048 ACP983048:ACR983048 AML983048:AMN983048 AWH983048:AWJ983048 BGD983048:BGF983048 BPZ983048:BQB983048 BZV983048:BZX983048 CJR983048:CJT983048 CTN983048:CTP983048 DDJ983048:DDL983048 DNF983048:DNH983048 DXB983048:DXD983048 EGX983048:EGZ983048 EQT983048:EQV983048 FAP983048:FAR983048 FKL983048:FKN983048 FUH983048:FUJ983048 GED983048:GEF983048 GNZ983048:GOB983048 GXV983048:GXX983048 HHR983048:HHT983048 HRN983048:HRP983048 IBJ983048:IBL983048 ILF983048:ILH983048 IVB983048:IVD983048 JEX983048:JEZ983048 JOT983048:JOV983048 JYP983048:JYR983048 KIL983048:KIN983048 KSH983048:KSJ983048 LCD983048:LCF983048 LLZ983048:LMB983048 LVV983048:LVX983048 MFR983048:MFT983048 MPN983048:MPP983048 MZJ983048:MZL983048 NJF983048:NJH983048 NTB983048:NTD983048 OCX983048:OCZ983048 OMT983048:OMV983048 OWP983048:OWR983048 PGL983048:PGN983048 PQH983048:PQJ983048 QAD983048:QAF983048 QJZ983048:QKB983048 QTV983048:QTX983048 RDR983048:RDT983048 RNN983048:RNP983048 RXJ983048:RXL983048 SHF983048:SHH983048 SRB983048:SRD983048 TAX983048:TAZ983048 TKT983048:TKV983048 TUP983048:TUR983048 UEL983048:UEN983048 UOH983048:UOJ983048 UYD983048:UYF983048 VHZ983048:VIB983048 VRV983048:VRX983048 WBR983048:WBT983048 WLN983048:WLP983048 WVJ983048:WVL983048"/>
    <dataValidation type="list" allowBlank="1" showInputMessage="1" showErrorMessage="1" promptTitle="Select your role in a team." prompt="Select most appropriate role from Chair, Deputy Chair, Team Member or Observer." sqref="WVI983056:WVI983065 IW16:IW25 SS16:SS25 ACO16:ACO25 AMK16:AMK25 AWG16:AWG25 BGC16:BGC25 BPY16:BPY25 BZU16:BZU25 CJQ16:CJQ25 CTM16:CTM25 DDI16:DDI25 DNE16:DNE25 DXA16:DXA25 EGW16:EGW25 EQS16:EQS25 FAO16:FAO25 FKK16:FKK25 FUG16:FUG25 GEC16:GEC25 GNY16:GNY25 GXU16:GXU25 HHQ16:HHQ25 HRM16:HRM25 IBI16:IBI25 ILE16:ILE25 IVA16:IVA25 JEW16:JEW25 JOS16:JOS25 JYO16:JYO25 KIK16:KIK25 KSG16:KSG25 LCC16:LCC25 LLY16:LLY25 LVU16:LVU25 MFQ16:MFQ25 MPM16:MPM25 MZI16:MZI25 NJE16:NJE25 NTA16:NTA25 OCW16:OCW25 OMS16:OMS25 OWO16:OWO25 PGK16:PGK25 PQG16:PQG25 QAC16:QAC25 QJY16:QJY25 QTU16:QTU25 RDQ16:RDQ25 RNM16:RNM25 RXI16:RXI25 SHE16:SHE25 SRA16:SRA25 TAW16:TAW25 TKS16:TKS25 TUO16:TUO25 UEK16:UEK25 UOG16:UOG25 UYC16:UYC25 VHY16:VHY25 VRU16:VRU25 WBQ16:WBQ25 WLM16:WLM25 WVI16:WVI25 A65552:A65561 IW65552:IW65561 SS65552:SS65561 ACO65552:ACO65561 AMK65552:AMK65561 AWG65552:AWG65561 BGC65552:BGC65561 BPY65552:BPY65561 BZU65552:BZU65561 CJQ65552:CJQ65561 CTM65552:CTM65561 DDI65552:DDI65561 DNE65552:DNE65561 DXA65552:DXA65561 EGW65552:EGW65561 EQS65552:EQS65561 FAO65552:FAO65561 FKK65552:FKK65561 FUG65552:FUG65561 GEC65552:GEC65561 GNY65552:GNY65561 GXU65552:GXU65561 HHQ65552:HHQ65561 HRM65552:HRM65561 IBI65552:IBI65561 ILE65552:ILE65561 IVA65552:IVA65561 JEW65552:JEW65561 JOS65552:JOS65561 JYO65552:JYO65561 KIK65552:KIK65561 KSG65552:KSG65561 LCC65552:LCC65561 LLY65552:LLY65561 LVU65552:LVU65561 MFQ65552:MFQ65561 MPM65552:MPM65561 MZI65552:MZI65561 NJE65552:NJE65561 NTA65552:NTA65561 OCW65552:OCW65561 OMS65552:OMS65561 OWO65552:OWO65561 PGK65552:PGK65561 PQG65552:PQG65561 QAC65552:QAC65561 QJY65552:QJY65561 QTU65552:QTU65561 RDQ65552:RDQ65561 RNM65552:RNM65561 RXI65552:RXI65561 SHE65552:SHE65561 SRA65552:SRA65561 TAW65552:TAW65561 TKS65552:TKS65561 TUO65552:TUO65561 UEK65552:UEK65561 UOG65552:UOG65561 UYC65552:UYC65561 VHY65552:VHY65561 VRU65552:VRU65561 WBQ65552:WBQ65561 WLM65552:WLM65561 WVI65552:WVI65561 A131088:A131097 IW131088:IW131097 SS131088:SS131097 ACO131088:ACO131097 AMK131088:AMK131097 AWG131088:AWG131097 BGC131088:BGC131097 BPY131088:BPY131097 BZU131088:BZU131097 CJQ131088:CJQ131097 CTM131088:CTM131097 DDI131088:DDI131097 DNE131088:DNE131097 DXA131088:DXA131097 EGW131088:EGW131097 EQS131088:EQS131097 FAO131088:FAO131097 FKK131088:FKK131097 FUG131088:FUG131097 GEC131088:GEC131097 GNY131088:GNY131097 GXU131088:GXU131097 HHQ131088:HHQ131097 HRM131088:HRM131097 IBI131088:IBI131097 ILE131088:ILE131097 IVA131088:IVA131097 JEW131088:JEW131097 JOS131088:JOS131097 JYO131088:JYO131097 KIK131088:KIK131097 KSG131088:KSG131097 LCC131088:LCC131097 LLY131088:LLY131097 LVU131088:LVU131097 MFQ131088:MFQ131097 MPM131088:MPM131097 MZI131088:MZI131097 NJE131088:NJE131097 NTA131088:NTA131097 OCW131088:OCW131097 OMS131088:OMS131097 OWO131088:OWO131097 PGK131088:PGK131097 PQG131088:PQG131097 QAC131088:QAC131097 QJY131088:QJY131097 QTU131088:QTU131097 RDQ131088:RDQ131097 RNM131088:RNM131097 RXI131088:RXI131097 SHE131088:SHE131097 SRA131088:SRA131097 TAW131088:TAW131097 TKS131088:TKS131097 TUO131088:TUO131097 UEK131088:UEK131097 UOG131088:UOG131097 UYC131088:UYC131097 VHY131088:VHY131097 VRU131088:VRU131097 WBQ131088:WBQ131097 WLM131088:WLM131097 WVI131088:WVI131097 A196624:A196633 IW196624:IW196633 SS196624:SS196633 ACO196624:ACO196633 AMK196624:AMK196633 AWG196624:AWG196633 BGC196624:BGC196633 BPY196624:BPY196633 BZU196624:BZU196633 CJQ196624:CJQ196633 CTM196624:CTM196633 DDI196624:DDI196633 DNE196624:DNE196633 DXA196624:DXA196633 EGW196624:EGW196633 EQS196624:EQS196633 FAO196624:FAO196633 FKK196624:FKK196633 FUG196624:FUG196633 GEC196624:GEC196633 GNY196624:GNY196633 GXU196624:GXU196633 HHQ196624:HHQ196633 HRM196624:HRM196633 IBI196624:IBI196633 ILE196624:ILE196633 IVA196624:IVA196633 JEW196624:JEW196633 JOS196624:JOS196633 JYO196624:JYO196633 KIK196624:KIK196633 KSG196624:KSG196633 LCC196624:LCC196633 LLY196624:LLY196633 LVU196624:LVU196633 MFQ196624:MFQ196633 MPM196624:MPM196633 MZI196624:MZI196633 NJE196624:NJE196633 NTA196624:NTA196633 OCW196624:OCW196633 OMS196624:OMS196633 OWO196624:OWO196633 PGK196624:PGK196633 PQG196624:PQG196633 QAC196624:QAC196633 QJY196624:QJY196633 QTU196624:QTU196633 RDQ196624:RDQ196633 RNM196624:RNM196633 RXI196624:RXI196633 SHE196624:SHE196633 SRA196624:SRA196633 TAW196624:TAW196633 TKS196624:TKS196633 TUO196624:TUO196633 UEK196624:UEK196633 UOG196624:UOG196633 UYC196624:UYC196633 VHY196624:VHY196633 VRU196624:VRU196633 WBQ196624:WBQ196633 WLM196624:WLM196633 WVI196624:WVI196633 A262160:A262169 IW262160:IW262169 SS262160:SS262169 ACO262160:ACO262169 AMK262160:AMK262169 AWG262160:AWG262169 BGC262160:BGC262169 BPY262160:BPY262169 BZU262160:BZU262169 CJQ262160:CJQ262169 CTM262160:CTM262169 DDI262160:DDI262169 DNE262160:DNE262169 DXA262160:DXA262169 EGW262160:EGW262169 EQS262160:EQS262169 FAO262160:FAO262169 FKK262160:FKK262169 FUG262160:FUG262169 GEC262160:GEC262169 GNY262160:GNY262169 GXU262160:GXU262169 HHQ262160:HHQ262169 HRM262160:HRM262169 IBI262160:IBI262169 ILE262160:ILE262169 IVA262160:IVA262169 JEW262160:JEW262169 JOS262160:JOS262169 JYO262160:JYO262169 KIK262160:KIK262169 KSG262160:KSG262169 LCC262160:LCC262169 LLY262160:LLY262169 LVU262160:LVU262169 MFQ262160:MFQ262169 MPM262160:MPM262169 MZI262160:MZI262169 NJE262160:NJE262169 NTA262160:NTA262169 OCW262160:OCW262169 OMS262160:OMS262169 OWO262160:OWO262169 PGK262160:PGK262169 PQG262160:PQG262169 QAC262160:QAC262169 QJY262160:QJY262169 QTU262160:QTU262169 RDQ262160:RDQ262169 RNM262160:RNM262169 RXI262160:RXI262169 SHE262160:SHE262169 SRA262160:SRA262169 TAW262160:TAW262169 TKS262160:TKS262169 TUO262160:TUO262169 UEK262160:UEK262169 UOG262160:UOG262169 UYC262160:UYC262169 VHY262160:VHY262169 VRU262160:VRU262169 WBQ262160:WBQ262169 WLM262160:WLM262169 WVI262160:WVI262169 A327696:A327705 IW327696:IW327705 SS327696:SS327705 ACO327696:ACO327705 AMK327696:AMK327705 AWG327696:AWG327705 BGC327696:BGC327705 BPY327696:BPY327705 BZU327696:BZU327705 CJQ327696:CJQ327705 CTM327696:CTM327705 DDI327696:DDI327705 DNE327696:DNE327705 DXA327696:DXA327705 EGW327696:EGW327705 EQS327696:EQS327705 FAO327696:FAO327705 FKK327696:FKK327705 FUG327696:FUG327705 GEC327696:GEC327705 GNY327696:GNY327705 GXU327696:GXU327705 HHQ327696:HHQ327705 HRM327696:HRM327705 IBI327696:IBI327705 ILE327696:ILE327705 IVA327696:IVA327705 JEW327696:JEW327705 JOS327696:JOS327705 JYO327696:JYO327705 KIK327696:KIK327705 KSG327696:KSG327705 LCC327696:LCC327705 LLY327696:LLY327705 LVU327696:LVU327705 MFQ327696:MFQ327705 MPM327696:MPM327705 MZI327696:MZI327705 NJE327696:NJE327705 NTA327696:NTA327705 OCW327696:OCW327705 OMS327696:OMS327705 OWO327696:OWO327705 PGK327696:PGK327705 PQG327696:PQG327705 QAC327696:QAC327705 QJY327696:QJY327705 QTU327696:QTU327705 RDQ327696:RDQ327705 RNM327696:RNM327705 RXI327696:RXI327705 SHE327696:SHE327705 SRA327696:SRA327705 TAW327696:TAW327705 TKS327696:TKS327705 TUO327696:TUO327705 UEK327696:UEK327705 UOG327696:UOG327705 UYC327696:UYC327705 VHY327696:VHY327705 VRU327696:VRU327705 WBQ327696:WBQ327705 WLM327696:WLM327705 WVI327696:WVI327705 A393232:A393241 IW393232:IW393241 SS393232:SS393241 ACO393232:ACO393241 AMK393232:AMK393241 AWG393232:AWG393241 BGC393232:BGC393241 BPY393232:BPY393241 BZU393232:BZU393241 CJQ393232:CJQ393241 CTM393232:CTM393241 DDI393232:DDI393241 DNE393232:DNE393241 DXA393232:DXA393241 EGW393232:EGW393241 EQS393232:EQS393241 FAO393232:FAO393241 FKK393232:FKK393241 FUG393232:FUG393241 GEC393232:GEC393241 GNY393232:GNY393241 GXU393232:GXU393241 HHQ393232:HHQ393241 HRM393232:HRM393241 IBI393232:IBI393241 ILE393232:ILE393241 IVA393232:IVA393241 JEW393232:JEW393241 JOS393232:JOS393241 JYO393232:JYO393241 KIK393232:KIK393241 KSG393232:KSG393241 LCC393232:LCC393241 LLY393232:LLY393241 LVU393232:LVU393241 MFQ393232:MFQ393241 MPM393232:MPM393241 MZI393232:MZI393241 NJE393232:NJE393241 NTA393232:NTA393241 OCW393232:OCW393241 OMS393232:OMS393241 OWO393232:OWO393241 PGK393232:PGK393241 PQG393232:PQG393241 QAC393232:QAC393241 QJY393232:QJY393241 QTU393232:QTU393241 RDQ393232:RDQ393241 RNM393232:RNM393241 RXI393232:RXI393241 SHE393232:SHE393241 SRA393232:SRA393241 TAW393232:TAW393241 TKS393232:TKS393241 TUO393232:TUO393241 UEK393232:UEK393241 UOG393232:UOG393241 UYC393232:UYC393241 VHY393232:VHY393241 VRU393232:VRU393241 WBQ393232:WBQ393241 WLM393232:WLM393241 WVI393232:WVI393241 A458768:A458777 IW458768:IW458777 SS458768:SS458777 ACO458768:ACO458777 AMK458768:AMK458777 AWG458768:AWG458777 BGC458768:BGC458777 BPY458768:BPY458777 BZU458768:BZU458777 CJQ458768:CJQ458777 CTM458768:CTM458777 DDI458768:DDI458777 DNE458768:DNE458777 DXA458768:DXA458777 EGW458768:EGW458777 EQS458768:EQS458777 FAO458768:FAO458777 FKK458768:FKK458777 FUG458768:FUG458777 GEC458768:GEC458777 GNY458768:GNY458777 GXU458768:GXU458777 HHQ458768:HHQ458777 HRM458768:HRM458777 IBI458768:IBI458777 ILE458768:ILE458777 IVA458768:IVA458777 JEW458768:JEW458777 JOS458768:JOS458777 JYO458768:JYO458777 KIK458768:KIK458777 KSG458768:KSG458777 LCC458768:LCC458777 LLY458768:LLY458777 LVU458768:LVU458777 MFQ458768:MFQ458777 MPM458768:MPM458777 MZI458768:MZI458777 NJE458768:NJE458777 NTA458768:NTA458777 OCW458768:OCW458777 OMS458768:OMS458777 OWO458768:OWO458777 PGK458768:PGK458777 PQG458768:PQG458777 QAC458768:QAC458777 QJY458768:QJY458777 QTU458768:QTU458777 RDQ458768:RDQ458777 RNM458768:RNM458777 RXI458768:RXI458777 SHE458768:SHE458777 SRA458768:SRA458777 TAW458768:TAW458777 TKS458768:TKS458777 TUO458768:TUO458777 UEK458768:UEK458777 UOG458768:UOG458777 UYC458768:UYC458777 VHY458768:VHY458777 VRU458768:VRU458777 WBQ458768:WBQ458777 WLM458768:WLM458777 WVI458768:WVI458777 A524304:A524313 IW524304:IW524313 SS524304:SS524313 ACO524304:ACO524313 AMK524304:AMK524313 AWG524304:AWG524313 BGC524304:BGC524313 BPY524304:BPY524313 BZU524304:BZU524313 CJQ524304:CJQ524313 CTM524304:CTM524313 DDI524304:DDI524313 DNE524304:DNE524313 DXA524304:DXA524313 EGW524304:EGW524313 EQS524304:EQS524313 FAO524304:FAO524313 FKK524304:FKK524313 FUG524304:FUG524313 GEC524304:GEC524313 GNY524304:GNY524313 GXU524304:GXU524313 HHQ524304:HHQ524313 HRM524304:HRM524313 IBI524304:IBI524313 ILE524304:ILE524313 IVA524304:IVA524313 JEW524304:JEW524313 JOS524304:JOS524313 JYO524304:JYO524313 KIK524304:KIK524313 KSG524304:KSG524313 LCC524304:LCC524313 LLY524304:LLY524313 LVU524304:LVU524313 MFQ524304:MFQ524313 MPM524304:MPM524313 MZI524304:MZI524313 NJE524304:NJE524313 NTA524304:NTA524313 OCW524304:OCW524313 OMS524304:OMS524313 OWO524304:OWO524313 PGK524304:PGK524313 PQG524304:PQG524313 QAC524304:QAC524313 QJY524304:QJY524313 QTU524304:QTU524313 RDQ524304:RDQ524313 RNM524304:RNM524313 RXI524304:RXI524313 SHE524304:SHE524313 SRA524304:SRA524313 TAW524304:TAW524313 TKS524304:TKS524313 TUO524304:TUO524313 UEK524304:UEK524313 UOG524304:UOG524313 UYC524304:UYC524313 VHY524304:VHY524313 VRU524304:VRU524313 WBQ524304:WBQ524313 WLM524304:WLM524313 WVI524304:WVI524313 A589840:A589849 IW589840:IW589849 SS589840:SS589849 ACO589840:ACO589849 AMK589840:AMK589849 AWG589840:AWG589849 BGC589840:BGC589849 BPY589840:BPY589849 BZU589840:BZU589849 CJQ589840:CJQ589849 CTM589840:CTM589849 DDI589840:DDI589849 DNE589840:DNE589849 DXA589840:DXA589849 EGW589840:EGW589849 EQS589840:EQS589849 FAO589840:FAO589849 FKK589840:FKK589849 FUG589840:FUG589849 GEC589840:GEC589849 GNY589840:GNY589849 GXU589840:GXU589849 HHQ589840:HHQ589849 HRM589840:HRM589849 IBI589840:IBI589849 ILE589840:ILE589849 IVA589840:IVA589849 JEW589840:JEW589849 JOS589840:JOS589849 JYO589840:JYO589849 KIK589840:KIK589849 KSG589840:KSG589849 LCC589840:LCC589849 LLY589840:LLY589849 LVU589840:LVU589849 MFQ589840:MFQ589849 MPM589840:MPM589849 MZI589840:MZI589849 NJE589840:NJE589849 NTA589840:NTA589849 OCW589840:OCW589849 OMS589840:OMS589849 OWO589840:OWO589849 PGK589840:PGK589849 PQG589840:PQG589849 QAC589840:QAC589849 QJY589840:QJY589849 QTU589840:QTU589849 RDQ589840:RDQ589849 RNM589840:RNM589849 RXI589840:RXI589849 SHE589840:SHE589849 SRA589840:SRA589849 TAW589840:TAW589849 TKS589840:TKS589849 TUO589840:TUO589849 UEK589840:UEK589849 UOG589840:UOG589849 UYC589840:UYC589849 VHY589840:VHY589849 VRU589840:VRU589849 WBQ589840:WBQ589849 WLM589840:WLM589849 WVI589840:WVI589849 A655376:A655385 IW655376:IW655385 SS655376:SS655385 ACO655376:ACO655385 AMK655376:AMK655385 AWG655376:AWG655385 BGC655376:BGC655385 BPY655376:BPY655385 BZU655376:BZU655385 CJQ655376:CJQ655385 CTM655376:CTM655385 DDI655376:DDI655385 DNE655376:DNE655385 DXA655376:DXA655385 EGW655376:EGW655385 EQS655376:EQS655385 FAO655376:FAO655385 FKK655376:FKK655385 FUG655376:FUG655385 GEC655376:GEC655385 GNY655376:GNY655385 GXU655376:GXU655385 HHQ655376:HHQ655385 HRM655376:HRM655385 IBI655376:IBI655385 ILE655376:ILE655385 IVA655376:IVA655385 JEW655376:JEW655385 JOS655376:JOS655385 JYO655376:JYO655385 KIK655376:KIK655385 KSG655376:KSG655385 LCC655376:LCC655385 LLY655376:LLY655385 LVU655376:LVU655385 MFQ655376:MFQ655385 MPM655376:MPM655385 MZI655376:MZI655385 NJE655376:NJE655385 NTA655376:NTA655385 OCW655376:OCW655385 OMS655376:OMS655385 OWO655376:OWO655385 PGK655376:PGK655385 PQG655376:PQG655385 QAC655376:QAC655385 QJY655376:QJY655385 QTU655376:QTU655385 RDQ655376:RDQ655385 RNM655376:RNM655385 RXI655376:RXI655385 SHE655376:SHE655385 SRA655376:SRA655385 TAW655376:TAW655385 TKS655376:TKS655385 TUO655376:TUO655385 UEK655376:UEK655385 UOG655376:UOG655385 UYC655376:UYC655385 VHY655376:VHY655385 VRU655376:VRU655385 WBQ655376:WBQ655385 WLM655376:WLM655385 WVI655376:WVI655385 A720912:A720921 IW720912:IW720921 SS720912:SS720921 ACO720912:ACO720921 AMK720912:AMK720921 AWG720912:AWG720921 BGC720912:BGC720921 BPY720912:BPY720921 BZU720912:BZU720921 CJQ720912:CJQ720921 CTM720912:CTM720921 DDI720912:DDI720921 DNE720912:DNE720921 DXA720912:DXA720921 EGW720912:EGW720921 EQS720912:EQS720921 FAO720912:FAO720921 FKK720912:FKK720921 FUG720912:FUG720921 GEC720912:GEC720921 GNY720912:GNY720921 GXU720912:GXU720921 HHQ720912:HHQ720921 HRM720912:HRM720921 IBI720912:IBI720921 ILE720912:ILE720921 IVA720912:IVA720921 JEW720912:JEW720921 JOS720912:JOS720921 JYO720912:JYO720921 KIK720912:KIK720921 KSG720912:KSG720921 LCC720912:LCC720921 LLY720912:LLY720921 LVU720912:LVU720921 MFQ720912:MFQ720921 MPM720912:MPM720921 MZI720912:MZI720921 NJE720912:NJE720921 NTA720912:NTA720921 OCW720912:OCW720921 OMS720912:OMS720921 OWO720912:OWO720921 PGK720912:PGK720921 PQG720912:PQG720921 QAC720912:QAC720921 QJY720912:QJY720921 QTU720912:QTU720921 RDQ720912:RDQ720921 RNM720912:RNM720921 RXI720912:RXI720921 SHE720912:SHE720921 SRA720912:SRA720921 TAW720912:TAW720921 TKS720912:TKS720921 TUO720912:TUO720921 UEK720912:UEK720921 UOG720912:UOG720921 UYC720912:UYC720921 VHY720912:VHY720921 VRU720912:VRU720921 WBQ720912:WBQ720921 WLM720912:WLM720921 WVI720912:WVI720921 A786448:A786457 IW786448:IW786457 SS786448:SS786457 ACO786448:ACO786457 AMK786448:AMK786457 AWG786448:AWG786457 BGC786448:BGC786457 BPY786448:BPY786457 BZU786448:BZU786457 CJQ786448:CJQ786457 CTM786448:CTM786457 DDI786448:DDI786457 DNE786448:DNE786457 DXA786448:DXA786457 EGW786448:EGW786457 EQS786448:EQS786457 FAO786448:FAO786457 FKK786448:FKK786457 FUG786448:FUG786457 GEC786448:GEC786457 GNY786448:GNY786457 GXU786448:GXU786457 HHQ786448:HHQ786457 HRM786448:HRM786457 IBI786448:IBI786457 ILE786448:ILE786457 IVA786448:IVA786457 JEW786448:JEW786457 JOS786448:JOS786457 JYO786448:JYO786457 KIK786448:KIK786457 KSG786448:KSG786457 LCC786448:LCC786457 LLY786448:LLY786457 LVU786448:LVU786457 MFQ786448:MFQ786457 MPM786448:MPM786457 MZI786448:MZI786457 NJE786448:NJE786457 NTA786448:NTA786457 OCW786448:OCW786457 OMS786448:OMS786457 OWO786448:OWO786457 PGK786448:PGK786457 PQG786448:PQG786457 QAC786448:QAC786457 QJY786448:QJY786457 QTU786448:QTU786457 RDQ786448:RDQ786457 RNM786448:RNM786457 RXI786448:RXI786457 SHE786448:SHE786457 SRA786448:SRA786457 TAW786448:TAW786457 TKS786448:TKS786457 TUO786448:TUO786457 UEK786448:UEK786457 UOG786448:UOG786457 UYC786448:UYC786457 VHY786448:VHY786457 VRU786448:VRU786457 WBQ786448:WBQ786457 WLM786448:WLM786457 WVI786448:WVI786457 A851984:A851993 IW851984:IW851993 SS851984:SS851993 ACO851984:ACO851993 AMK851984:AMK851993 AWG851984:AWG851993 BGC851984:BGC851993 BPY851984:BPY851993 BZU851984:BZU851993 CJQ851984:CJQ851993 CTM851984:CTM851993 DDI851984:DDI851993 DNE851984:DNE851993 DXA851984:DXA851993 EGW851984:EGW851993 EQS851984:EQS851993 FAO851984:FAO851993 FKK851984:FKK851993 FUG851984:FUG851993 GEC851984:GEC851993 GNY851984:GNY851993 GXU851984:GXU851993 HHQ851984:HHQ851993 HRM851984:HRM851993 IBI851984:IBI851993 ILE851984:ILE851993 IVA851984:IVA851993 JEW851984:JEW851993 JOS851984:JOS851993 JYO851984:JYO851993 KIK851984:KIK851993 KSG851984:KSG851993 LCC851984:LCC851993 LLY851984:LLY851993 LVU851984:LVU851993 MFQ851984:MFQ851993 MPM851984:MPM851993 MZI851984:MZI851993 NJE851984:NJE851993 NTA851984:NTA851993 OCW851984:OCW851993 OMS851984:OMS851993 OWO851984:OWO851993 PGK851984:PGK851993 PQG851984:PQG851993 QAC851984:QAC851993 QJY851984:QJY851993 QTU851984:QTU851993 RDQ851984:RDQ851993 RNM851984:RNM851993 RXI851984:RXI851993 SHE851984:SHE851993 SRA851984:SRA851993 TAW851984:TAW851993 TKS851984:TKS851993 TUO851984:TUO851993 UEK851984:UEK851993 UOG851984:UOG851993 UYC851984:UYC851993 VHY851984:VHY851993 VRU851984:VRU851993 WBQ851984:WBQ851993 WLM851984:WLM851993 WVI851984:WVI851993 A917520:A917529 IW917520:IW917529 SS917520:SS917529 ACO917520:ACO917529 AMK917520:AMK917529 AWG917520:AWG917529 BGC917520:BGC917529 BPY917520:BPY917529 BZU917520:BZU917529 CJQ917520:CJQ917529 CTM917520:CTM917529 DDI917520:DDI917529 DNE917520:DNE917529 DXA917520:DXA917529 EGW917520:EGW917529 EQS917520:EQS917529 FAO917520:FAO917529 FKK917520:FKK917529 FUG917520:FUG917529 GEC917520:GEC917529 GNY917520:GNY917529 GXU917520:GXU917529 HHQ917520:HHQ917529 HRM917520:HRM917529 IBI917520:IBI917529 ILE917520:ILE917529 IVA917520:IVA917529 JEW917520:JEW917529 JOS917520:JOS917529 JYO917520:JYO917529 KIK917520:KIK917529 KSG917520:KSG917529 LCC917520:LCC917529 LLY917520:LLY917529 LVU917520:LVU917529 MFQ917520:MFQ917529 MPM917520:MPM917529 MZI917520:MZI917529 NJE917520:NJE917529 NTA917520:NTA917529 OCW917520:OCW917529 OMS917520:OMS917529 OWO917520:OWO917529 PGK917520:PGK917529 PQG917520:PQG917529 QAC917520:QAC917529 QJY917520:QJY917529 QTU917520:QTU917529 RDQ917520:RDQ917529 RNM917520:RNM917529 RXI917520:RXI917529 SHE917520:SHE917529 SRA917520:SRA917529 TAW917520:TAW917529 TKS917520:TKS917529 TUO917520:TUO917529 UEK917520:UEK917529 UOG917520:UOG917529 UYC917520:UYC917529 VHY917520:VHY917529 VRU917520:VRU917529 WBQ917520:WBQ917529 WLM917520:WLM917529 WVI917520:WVI917529 A983056:A983065 IW983056:IW983065 SS983056:SS983065 ACO983056:ACO983065 AMK983056:AMK983065 AWG983056:AWG983065 BGC983056:BGC983065 BPY983056:BPY983065 BZU983056:BZU983065 CJQ983056:CJQ983065 CTM983056:CTM983065 DDI983056:DDI983065 DNE983056:DNE983065 DXA983056:DXA983065 EGW983056:EGW983065 EQS983056:EQS983065 FAO983056:FAO983065 FKK983056:FKK983065 FUG983056:FUG983065 GEC983056:GEC983065 GNY983056:GNY983065 GXU983056:GXU983065 HHQ983056:HHQ983065 HRM983056:HRM983065 IBI983056:IBI983065 ILE983056:ILE983065 IVA983056:IVA983065 JEW983056:JEW983065 JOS983056:JOS983065 JYO983056:JYO983065 KIK983056:KIK983065 KSG983056:KSG983065 LCC983056:LCC983065 LLY983056:LLY983065 LVU983056:LVU983065 MFQ983056:MFQ983065 MPM983056:MPM983065 MZI983056:MZI983065 NJE983056:NJE983065 NTA983056:NTA983065 OCW983056:OCW983065 OMS983056:OMS983065 OWO983056:OWO983065 PGK983056:PGK983065 PQG983056:PQG983065 QAC983056:QAC983065 QJY983056:QJY983065 QTU983056:QTU983065 RDQ983056:RDQ983065 RNM983056:RNM983065 RXI983056:RXI983065 SHE983056:SHE983065 SRA983056:SRA983065 TAW983056:TAW983065 TKS983056:TKS983065 TUO983056:TUO983065 UEK983056:UEK983065 UOG983056:UOG983065 UYC983056:UYC983065 VHY983056:VHY983065 VRU983056:VRU983065 WBQ983056:WBQ983065 WLM983056:WLM983065 A21:A25 A18">
      <formula1>"  ,Chair,Depty Chair,Team Member,Observer"</formula1>
    </dataValidation>
    <dataValidation type="list" allowBlank="1" showInputMessage="1" showErrorMessage="1" error="前回の審査種類を選択してください" prompt="前回が中間審査の場合、使用した認定基準を選択してください。_x000a_前回が中間審査でない場合は「なし」としてください。" sqref="WVJ98304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formula1>INDIRECT("前回審査種類!$B$1:$B$5")</formula1>
    </dataValidation>
    <dataValidation type="list" allowBlank="1" showInputMessage="1" showErrorMessage="1" error="前回の審査種類を選択してください" prompt="前回新規審査又は認定継続審査で使用した認定基準を選択してください。_x000a_前回審査が中間審査の場合は、その前の新規審査又は認定継続審査について選択してください。_x000a_今回が新規審査の場合は「なし」としてください。" sqref="WVJ98304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formula1>INDIRECT("前回審査種類!$A$1:$A$14")</formula1>
    </dataValidation>
    <dataValidation type="list" allowBlank="1" showInputMessage="1" showErrorMessage="1" error="今回の審査種類を選択してください" prompt="Please select types of examination this time._x000a_" sqref="WVJ98304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formula1>"　,New (Accreditation begins from same year of Examination),New (Accreditation begins from previous year of Examination),Continuous, Interim (Document）,Iterim (On-site）,By changes, Show-cause"</formula1>
    </dataValidation>
    <dataValidation type="list" allowBlank="1" showInputMessage="1" showErrorMessage="1" promptTitle="Selcet your role in a team." prompt="Select most appropriate role from Chair, Chair (Leader of Chairs), Deputy Chair, Assistant of Leader of Chairs, Team Member or Observer." sqref="WVI983055 IW15 SS15 ACO15 AMK15 AWG15 BGC15 BPY15 BZU15 CJQ15 CTM15 DDI15 DNE15 DXA15 EGW15 EQS15 FAO15 FKK15 FUG15 GEC15 GNY15 GXU15 HHQ15 HRM15 IBI15 ILE15 IVA15 JEW15 JOS15 JYO15 KIK15 KSG15 LCC15 LLY15 LVU15 MFQ15 MPM15 MZI15 NJE15 NTA15 OCW15 OMS15 OWO15 PGK15 PQG15 QAC15 QJY15 QTU15 RDQ15 RNM15 RXI15 SHE15 SRA15 TAW15 TKS15 TUO15 UEK15 UOG15 UYC15 VHY15 VRU15 WBQ15 WLM15 WVI15 A65551 IW65551 SS65551 ACO65551 AMK65551 AWG65551 BGC65551 BPY65551 BZU65551 CJQ65551 CTM65551 DDI65551 DNE65551 DXA65551 EGW65551 EQS65551 FAO65551 FKK65551 FUG65551 GEC65551 GNY65551 GXU65551 HHQ65551 HRM65551 IBI65551 ILE65551 IVA65551 JEW65551 JOS65551 JYO65551 KIK65551 KSG65551 LCC65551 LLY65551 LVU65551 MFQ65551 MPM65551 MZI65551 NJE65551 NTA65551 OCW65551 OMS65551 OWO65551 PGK65551 PQG65551 QAC65551 QJY65551 QTU65551 RDQ65551 RNM65551 RXI65551 SHE65551 SRA65551 TAW65551 TKS65551 TUO65551 UEK65551 UOG65551 UYC65551 VHY65551 VRU65551 WBQ65551 WLM65551 WVI65551 A131087 IW131087 SS131087 ACO131087 AMK131087 AWG131087 BGC131087 BPY131087 BZU131087 CJQ131087 CTM131087 DDI131087 DNE131087 DXA131087 EGW131087 EQS131087 FAO131087 FKK131087 FUG131087 GEC131087 GNY131087 GXU131087 HHQ131087 HRM131087 IBI131087 ILE131087 IVA131087 JEW131087 JOS131087 JYO131087 KIK131087 KSG131087 LCC131087 LLY131087 LVU131087 MFQ131087 MPM131087 MZI131087 NJE131087 NTA131087 OCW131087 OMS131087 OWO131087 PGK131087 PQG131087 QAC131087 QJY131087 QTU131087 RDQ131087 RNM131087 RXI131087 SHE131087 SRA131087 TAW131087 TKS131087 TUO131087 UEK131087 UOG131087 UYC131087 VHY131087 VRU131087 WBQ131087 WLM131087 WVI131087 A196623 IW196623 SS196623 ACO196623 AMK196623 AWG196623 BGC196623 BPY196623 BZU196623 CJQ196623 CTM196623 DDI196623 DNE196623 DXA196623 EGW196623 EQS196623 FAO196623 FKK196623 FUG196623 GEC196623 GNY196623 GXU196623 HHQ196623 HRM196623 IBI196623 ILE196623 IVA196623 JEW196623 JOS196623 JYO196623 KIK196623 KSG196623 LCC196623 LLY196623 LVU196623 MFQ196623 MPM196623 MZI196623 NJE196623 NTA196623 OCW196623 OMS196623 OWO196623 PGK196623 PQG196623 QAC196623 QJY196623 QTU196623 RDQ196623 RNM196623 RXI196623 SHE196623 SRA196623 TAW196623 TKS196623 TUO196623 UEK196623 UOG196623 UYC196623 VHY196623 VRU196623 WBQ196623 WLM196623 WVI196623 A262159 IW262159 SS262159 ACO262159 AMK262159 AWG262159 BGC262159 BPY262159 BZU262159 CJQ262159 CTM262159 DDI262159 DNE262159 DXA262159 EGW262159 EQS262159 FAO262159 FKK262159 FUG262159 GEC262159 GNY262159 GXU262159 HHQ262159 HRM262159 IBI262159 ILE262159 IVA262159 JEW262159 JOS262159 JYO262159 KIK262159 KSG262159 LCC262159 LLY262159 LVU262159 MFQ262159 MPM262159 MZI262159 NJE262159 NTA262159 OCW262159 OMS262159 OWO262159 PGK262159 PQG262159 QAC262159 QJY262159 QTU262159 RDQ262159 RNM262159 RXI262159 SHE262159 SRA262159 TAW262159 TKS262159 TUO262159 UEK262159 UOG262159 UYC262159 VHY262159 VRU262159 WBQ262159 WLM262159 WVI262159 A327695 IW327695 SS327695 ACO327695 AMK327695 AWG327695 BGC327695 BPY327695 BZU327695 CJQ327695 CTM327695 DDI327695 DNE327695 DXA327695 EGW327695 EQS327695 FAO327695 FKK327695 FUG327695 GEC327695 GNY327695 GXU327695 HHQ327695 HRM327695 IBI327695 ILE327695 IVA327695 JEW327695 JOS327695 JYO327695 KIK327695 KSG327695 LCC327695 LLY327695 LVU327695 MFQ327695 MPM327695 MZI327695 NJE327695 NTA327695 OCW327695 OMS327695 OWO327695 PGK327695 PQG327695 QAC327695 QJY327695 QTU327695 RDQ327695 RNM327695 RXI327695 SHE327695 SRA327695 TAW327695 TKS327695 TUO327695 UEK327695 UOG327695 UYC327695 VHY327695 VRU327695 WBQ327695 WLM327695 WVI327695 A393231 IW393231 SS393231 ACO393231 AMK393231 AWG393231 BGC393231 BPY393231 BZU393231 CJQ393231 CTM393231 DDI393231 DNE393231 DXA393231 EGW393231 EQS393231 FAO393231 FKK393231 FUG393231 GEC393231 GNY393231 GXU393231 HHQ393231 HRM393231 IBI393231 ILE393231 IVA393231 JEW393231 JOS393231 JYO393231 KIK393231 KSG393231 LCC393231 LLY393231 LVU393231 MFQ393231 MPM393231 MZI393231 NJE393231 NTA393231 OCW393231 OMS393231 OWO393231 PGK393231 PQG393231 QAC393231 QJY393231 QTU393231 RDQ393231 RNM393231 RXI393231 SHE393231 SRA393231 TAW393231 TKS393231 TUO393231 UEK393231 UOG393231 UYC393231 VHY393231 VRU393231 WBQ393231 WLM393231 WVI393231 A458767 IW458767 SS458767 ACO458767 AMK458767 AWG458767 BGC458767 BPY458767 BZU458767 CJQ458767 CTM458767 DDI458767 DNE458767 DXA458767 EGW458767 EQS458767 FAO458767 FKK458767 FUG458767 GEC458767 GNY458767 GXU458767 HHQ458767 HRM458767 IBI458767 ILE458767 IVA458767 JEW458767 JOS458767 JYO458767 KIK458767 KSG458767 LCC458767 LLY458767 LVU458767 MFQ458767 MPM458767 MZI458767 NJE458767 NTA458767 OCW458767 OMS458767 OWO458767 PGK458767 PQG458767 QAC458767 QJY458767 QTU458767 RDQ458767 RNM458767 RXI458767 SHE458767 SRA458767 TAW458767 TKS458767 TUO458767 UEK458767 UOG458767 UYC458767 VHY458767 VRU458767 WBQ458767 WLM458767 WVI458767 A524303 IW524303 SS524303 ACO524303 AMK524303 AWG524303 BGC524303 BPY524303 BZU524303 CJQ524303 CTM524303 DDI524303 DNE524303 DXA524303 EGW524303 EQS524303 FAO524303 FKK524303 FUG524303 GEC524303 GNY524303 GXU524303 HHQ524303 HRM524303 IBI524303 ILE524303 IVA524303 JEW524303 JOS524303 JYO524303 KIK524303 KSG524303 LCC524303 LLY524303 LVU524303 MFQ524303 MPM524303 MZI524303 NJE524303 NTA524303 OCW524303 OMS524303 OWO524303 PGK524303 PQG524303 QAC524303 QJY524303 QTU524303 RDQ524303 RNM524303 RXI524303 SHE524303 SRA524303 TAW524303 TKS524303 TUO524303 UEK524303 UOG524303 UYC524303 VHY524303 VRU524303 WBQ524303 WLM524303 WVI524303 A589839 IW589839 SS589839 ACO589839 AMK589839 AWG589839 BGC589839 BPY589839 BZU589839 CJQ589839 CTM589839 DDI589839 DNE589839 DXA589839 EGW589839 EQS589839 FAO589839 FKK589839 FUG589839 GEC589839 GNY589839 GXU589839 HHQ589839 HRM589839 IBI589839 ILE589839 IVA589839 JEW589839 JOS589839 JYO589839 KIK589839 KSG589839 LCC589839 LLY589839 LVU589839 MFQ589839 MPM589839 MZI589839 NJE589839 NTA589839 OCW589839 OMS589839 OWO589839 PGK589839 PQG589839 QAC589839 QJY589839 QTU589839 RDQ589839 RNM589839 RXI589839 SHE589839 SRA589839 TAW589839 TKS589839 TUO589839 UEK589839 UOG589839 UYC589839 VHY589839 VRU589839 WBQ589839 WLM589839 WVI589839 A655375 IW655375 SS655375 ACO655375 AMK655375 AWG655375 BGC655375 BPY655375 BZU655375 CJQ655375 CTM655375 DDI655375 DNE655375 DXA655375 EGW655375 EQS655375 FAO655375 FKK655375 FUG655375 GEC655375 GNY655375 GXU655375 HHQ655375 HRM655375 IBI655375 ILE655375 IVA655375 JEW655375 JOS655375 JYO655375 KIK655375 KSG655375 LCC655375 LLY655375 LVU655375 MFQ655375 MPM655375 MZI655375 NJE655375 NTA655375 OCW655375 OMS655375 OWO655375 PGK655375 PQG655375 QAC655375 QJY655375 QTU655375 RDQ655375 RNM655375 RXI655375 SHE655375 SRA655375 TAW655375 TKS655375 TUO655375 UEK655375 UOG655375 UYC655375 VHY655375 VRU655375 WBQ655375 WLM655375 WVI655375 A720911 IW720911 SS720911 ACO720911 AMK720911 AWG720911 BGC720911 BPY720911 BZU720911 CJQ720911 CTM720911 DDI720911 DNE720911 DXA720911 EGW720911 EQS720911 FAO720911 FKK720911 FUG720911 GEC720911 GNY720911 GXU720911 HHQ720911 HRM720911 IBI720911 ILE720911 IVA720911 JEW720911 JOS720911 JYO720911 KIK720911 KSG720911 LCC720911 LLY720911 LVU720911 MFQ720911 MPM720911 MZI720911 NJE720911 NTA720911 OCW720911 OMS720911 OWO720911 PGK720911 PQG720911 QAC720911 QJY720911 QTU720911 RDQ720911 RNM720911 RXI720911 SHE720911 SRA720911 TAW720911 TKS720911 TUO720911 UEK720911 UOG720911 UYC720911 VHY720911 VRU720911 WBQ720911 WLM720911 WVI720911 A786447 IW786447 SS786447 ACO786447 AMK786447 AWG786447 BGC786447 BPY786447 BZU786447 CJQ786447 CTM786447 DDI786447 DNE786447 DXA786447 EGW786447 EQS786447 FAO786447 FKK786447 FUG786447 GEC786447 GNY786447 GXU786447 HHQ786447 HRM786447 IBI786447 ILE786447 IVA786447 JEW786447 JOS786447 JYO786447 KIK786447 KSG786447 LCC786447 LLY786447 LVU786447 MFQ786447 MPM786447 MZI786447 NJE786447 NTA786447 OCW786447 OMS786447 OWO786447 PGK786447 PQG786447 QAC786447 QJY786447 QTU786447 RDQ786447 RNM786447 RXI786447 SHE786447 SRA786447 TAW786447 TKS786447 TUO786447 UEK786447 UOG786447 UYC786447 VHY786447 VRU786447 WBQ786447 WLM786447 WVI786447 A851983 IW851983 SS851983 ACO851983 AMK851983 AWG851983 BGC851983 BPY851983 BZU851983 CJQ851983 CTM851983 DDI851983 DNE851983 DXA851983 EGW851983 EQS851983 FAO851983 FKK851983 FUG851983 GEC851983 GNY851983 GXU851983 HHQ851983 HRM851983 IBI851983 ILE851983 IVA851983 JEW851983 JOS851983 JYO851983 KIK851983 KSG851983 LCC851983 LLY851983 LVU851983 MFQ851983 MPM851983 MZI851983 NJE851983 NTA851983 OCW851983 OMS851983 OWO851983 PGK851983 PQG851983 QAC851983 QJY851983 QTU851983 RDQ851983 RNM851983 RXI851983 SHE851983 SRA851983 TAW851983 TKS851983 TUO851983 UEK851983 UOG851983 UYC851983 VHY851983 VRU851983 WBQ851983 WLM851983 WVI851983 A917519 IW917519 SS917519 ACO917519 AMK917519 AWG917519 BGC917519 BPY917519 BZU917519 CJQ917519 CTM917519 DDI917519 DNE917519 DXA917519 EGW917519 EQS917519 FAO917519 FKK917519 FUG917519 GEC917519 GNY917519 GXU917519 HHQ917519 HRM917519 IBI917519 ILE917519 IVA917519 JEW917519 JOS917519 JYO917519 KIK917519 KSG917519 LCC917519 LLY917519 LVU917519 MFQ917519 MPM917519 MZI917519 NJE917519 NTA917519 OCW917519 OMS917519 OWO917519 PGK917519 PQG917519 QAC917519 QJY917519 QTU917519 RDQ917519 RNM917519 RXI917519 SHE917519 SRA917519 TAW917519 TKS917519 TUO917519 UEK917519 UOG917519 UYC917519 VHY917519 VRU917519 WBQ917519 WLM917519 WVI917519 A983055 IW983055 SS983055 ACO983055 AMK983055 AWG983055 BGC983055 BPY983055 BZU983055 CJQ983055 CTM983055 DDI983055 DNE983055 DXA983055 EGW983055 EQS983055 FAO983055 FKK983055 FUG983055 GEC983055 GNY983055 GXU983055 HHQ983055 HRM983055 IBI983055 ILE983055 IVA983055 JEW983055 JOS983055 JYO983055 KIK983055 KSG983055 LCC983055 LLY983055 LVU983055 MFQ983055 MPM983055 MZI983055 NJE983055 NTA983055 OCW983055 OMS983055 OWO983055 PGK983055 PQG983055 QAC983055 QJY983055 QTU983055 RDQ983055 RNM983055 RXI983055 SHE983055 SRA983055 TAW983055 TKS983055 TUO983055 UEK983055 UOG983055 UYC983055 VHY983055 VRU983055 WBQ983055 WLM983055">
      <formula1>"Select your role in a team., 　,Chair,Chair (leader of chairs),Depty Chair, Assistant of Leader of Chairs,Team Member,Observer"</formula1>
    </dataValidation>
    <dataValidation type="list" allowBlank="1" showInputMessage="1" showErrorMessage="1" error="プログラムが審査申請した認定分野を選択してください" promptTitle="分野名" prompt="プログラムが審査申請した認定分野を選択してください" sqref="WVJ983049:WVL983049 IX9:IZ9 ST9:SV9 ACP9:ACR9 AML9:AMN9 AWH9:AWJ9 BGD9:BGF9 BPZ9:BQB9 BZV9:BZX9 CJR9:CJT9 CTN9:CTP9 DDJ9:DDL9 DNF9:DNH9 DXB9:DXD9 EGX9:EGZ9 EQT9:EQV9 FAP9:FAR9 FKL9:FKN9 FUH9:FUJ9 GED9:GEF9 GNZ9:GOB9 GXV9:GXX9 HHR9:HHT9 HRN9:HRP9 IBJ9:IBL9 ILF9:ILH9 IVB9:IVD9 JEX9:JEZ9 JOT9:JOV9 JYP9:JYR9 KIL9:KIN9 KSH9:KSJ9 LCD9:LCF9 LLZ9:LMB9 LVV9:LVX9 MFR9:MFT9 MPN9:MPP9 MZJ9:MZL9 NJF9:NJH9 NTB9:NTD9 OCX9:OCZ9 OMT9:OMV9 OWP9:OWR9 PGL9:PGN9 PQH9:PQJ9 QAD9:QAF9 QJZ9:QKB9 QTV9:QTX9 RDR9:RDT9 RNN9:RNP9 RXJ9:RXL9 SHF9:SHH9 SRB9:SRD9 TAX9:TAZ9 TKT9:TKV9 TUP9:TUR9 UEL9:UEN9 UOH9:UOJ9 UYD9:UYF9 VHZ9:VIB9 VRV9:VRX9 WBR9:WBT9 WLN9:WLP9 WVJ9:WVL9 B65545:D65545 IX65545:IZ65545 ST65545:SV65545 ACP65545:ACR65545 AML65545:AMN65545 AWH65545:AWJ65545 BGD65545:BGF65545 BPZ65545:BQB65545 BZV65545:BZX65545 CJR65545:CJT65545 CTN65545:CTP65545 DDJ65545:DDL65545 DNF65545:DNH65545 DXB65545:DXD65545 EGX65545:EGZ65545 EQT65545:EQV65545 FAP65545:FAR65545 FKL65545:FKN65545 FUH65545:FUJ65545 GED65545:GEF65545 GNZ65545:GOB65545 GXV65545:GXX65545 HHR65545:HHT65545 HRN65545:HRP65545 IBJ65545:IBL65545 ILF65545:ILH65545 IVB65545:IVD65545 JEX65545:JEZ65545 JOT65545:JOV65545 JYP65545:JYR65545 KIL65545:KIN65545 KSH65545:KSJ65545 LCD65545:LCF65545 LLZ65545:LMB65545 LVV65545:LVX65545 MFR65545:MFT65545 MPN65545:MPP65545 MZJ65545:MZL65545 NJF65545:NJH65545 NTB65545:NTD65545 OCX65545:OCZ65545 OMT65545:OMV65545 OWP65545:OWR65545 PGL65545:PGN65545 PQH65545:PQJ65545 QAD65545:QAF65545 QJZ65545:QKB65545 QTV65545:QTX65545 RDR65545:RDT65545 RNN65545:RNP65545 RXJ65545:RXL65545 SHF65545:SHH65545 SRB65545:SRD65545 TAX65545:TAZ65545 TKT65545:TKV65545 TUP65545:TUR65545 UEL65545:UEN65545 UOH65545:UOJ65545 UYD65545:UYF65545 VHZ65545:VIB65545 VRV65545:VRX65545 WBR65545:WBT65545 WLN65545:WLP65545 WVJ65545:WVL65545 B131081:D131081 IX131081:IZ131081 ST131081:SV131081 ACP131081:ACR131081 AML131081:AMN131081 AWH131081:AWJ131081 BGD131081:BGF131081 BPZ131081:BQB131081 BZV131081:BZX131081 CJR131081:CJT131081 CTN131081:CTP131081 DDJ131081:DDL131081 DNF131081:DNH131081 DXB131081:DXD131081 EGX131081:EGZ131081 EQT131081:EQV131081 FAP131081:FAR131081 FKL131081:FKN131081 FUH131081:FUJ131081 GED131081:GEF131081 GNZ131081:GOB131081 GXV131081:GXX131081 HHR131081:HHT131081 HRN131081:HRP131081 IBJ131081:IBL131081 ILF131081:ILH131081 IVB131081:IVD131081 JEX131081:JEZ131081 JOT131081:JOV131081 JYP131081:JYR131081 KIL131081:KIN131081 KSH131081:KSJ131081 LCD131081:LCF131081 LLZ131081:LMB131081 LVV131081:LVX131081 MFR131081:MFT131081 MPN131081:MPP131081 MZJ131081:MZL131081 NJF131081:NJH131081 NTB131081:NTD131081 OCX131081:OCZ131081 OMT131081:OMV131081 OWP131081:OWR131081 PGL131081:PGN131081 PQH131081:PQJ131081 QAD131081:QAF131081 QJZ131081:QKB131081 QTV131081:QTX131081 RDR131081:RDT131081 RNN131081:RNP131081 RXJ131081:RXL131081 SHF131081:SHH131081 SRB131081:SRD131081 TAX131081:TAZ131081 TKT131081:TKV131081 TUP131081:TUR131081 UEL131081:UEN131081 UOH131081:UOJ131081 UYD131081:UYF131081 VHZ131081:VIB131081 VRV131081:VRX131081 WBR131081:WBT131081 WLN131081:WLP131081 WVJ131081:WVL131081 B196617:D196617 IX196617:IZ196617 ST196617:SV196617 ACP196617:ACR196617 AML196617:AMN196617 AWH196617:AWJ196617 BGD196617:BGF196617 BPZ196617:BQB196617 BZV196617:BZX196617 CJR196617:CJT196617 CTN196617:CTP196617 DDJ196617:DDL196617 DNF196617:DNH196617 DXB196617:DXD196617 EGX196617:EGZ196617 EQT196617:EQV196617 FAP196617:FAR196617 FKL196617:FKN196617 FUH196617:FUJ196617 GED196617:GEF196617 GNZ196617:GOB196617 GXV196617:GXX196617 HHR196617:HHT196617 HRN196617:HRP196617 IBJ196617:IBL196617 ILF196617:ILH196617 IVB196617:IVD196617 JEX196617:JEZ196617 JOT196617:JOV196617 JYP196617:JYR196617 KIL196617:KIN196617 KSH196617:KSJ196617 LCD196617:LCF196617 LLZ196617:LMB196617 LVV196617:LVX196617 MFR196617:MFT196617 MPN196617:MPP196617 MZJ196617:MZL196617 NJF196617:NJH196617 NTB196617:NTD196617 OCX196617:OCZ196617 OMT196617:OMV196617 OWP196617:OWR196617 PGL196617:PGN196617 PQH196617:PQJ196617 QAD196617:QAF196617 QJZ196617:QKB196617 QTV196617:QTX196617 RDR196617:RDT196617 RNN196617:RNP196617 RXJ196617:RXL196617 SHF196617:SHH196617 SRB196617:SRD196617 TAX196617:TAZ196617 TKT196617:TKV196617 TUP196617:TUR196617 UEL196617:UEN196617 UOH196617:UOJ196617 UYD196617:UYF196617 VHZ196617:VIB196617 VRV196617:VRX196617 WBR196617:WBT196617 WLN196617:WLP196617 WVJ196617:WVL196617 B262153:D262153 IX262153:IZ262153 ST262153:SV262153 ACP262153:ACR262153 AML262153:AMN262153 AWH262153:AWJ262153 BGD262153:BGF262153 BPZ262153:BQB262153 BZV262153:BZX262153 CJR262153:CJT262153 CTN262153:CTP262153 DDJ262153:DDL262153 DNF262153:DNH262153 DXB262153:DXD262153 EGX262153:EGZ262153 EQT262153:EQV262153 FAP262153:FAR262153 FKL262153:FKN262153 FUH262153:FUJ262153 GED262153:GEF262153 GNZ262153:GOB262153 GXV262153:GXX262153 HHR262153:HHT262153 HRN262153:HRP262153 IBJ262153:IBL262153 ILF262153:ILH262153 IVB262153:IVD262153 JEX262153:JEZ262153 JOT262153:JOV262153 JYP262153:JYR262153 KIL262153:KIN262153 KSH262153:KSJ262153 LCD262153:LCF262153 LLZ262153:LMB262153 LVV262153:LVX262153 MFR262153:MFT262153 MPN262153:MPP262153 MZJ262153:MZL262153 NJF262153:NJH262153 NTB262153:NTD262153 OCX262153:OCZ262153 OMT262153:OMV262153 OWP262153:OWR262153 PGL262153:PGN262153 PQH262153:PQJ262153 QAD262153:QAF262153 QJZ262153:QKB262153 QTV262153:QTX262153 RDR262153:RDT262153 RNN262153:RNP262153 RXJ262153:RXL262153 SHF262153:SHH262153 SRB262153:SRD262153 TAX262153:TAZ262153 TKT262153:TKV262153 TUP262153:TUR262153 UEL262153:UEN262153 UOH262153:UOJ262153 UYD262153:UYF262153 VHZ262153:VIB262153 VRV262153:VRX262153 WBR262153:WBT262153 WLN262153:WLP262153 WVJ262153:WVL262153 B327689:D327689 IX327689:IZ327689 ST327689:SV327689 ACP327689:ACR327689 AML327689:AMN327689 AWH327689:AWJ327689 BGD327689:BGF327689 BPZ327689:BQB327689 BZV327689:BZX327689 CJR327689:CJT327689 CTN327689:CTP327689 DDJ327689:DDL327689 DNF327689:DNH327689 DXB327689:DXD327689 EGX327689:EGZ327689 EQT327689:EQV327689 FAP327689:FAR327689 FKL327689:FKN327689 FUH327689:FUJ327689 GED327689:GEF327689 GNZ327689:GOB327689 GXV327689:GXX327689 HHR327689:HHT327689 HRN327689:HRP327689 IBJ327689:IBL327689 ILF327689:ILH327689 IVB327689:IVD327689 JEX327689:JEZ327689 JOT327689:JOV327689 JYP327689:JYR327689 KIL327689:KIN327689 KSH327689:KSJ327689 LCD327689:LCF327689 LLZ327689:LMB327689 LVV327689:LVX327689 MFR327689:MFT327689 MPN327689:MPP327689 MZJ327689:MZL327689 NJF327689:NJH327689 NTB327689:NTD327689 OCX327689:OCZ327689 OMT327689:OMV327689 OWP327689:OWR327689 PGL327689:PGN327689 PQH327689:PQJ327689 QAD327689:QAF327689 QJZ327689:QKB327689 QTV327689:QTX327689 RDR327689:RDT327689 RNN327689:RNP327689 RXJ327689:RXL327689 SHF327689:SHH327689 SRB327689:SRD327689 TAX327689:TAZ327689 TKT327689:TKV327689 TUP327689:TUR327689 UEL327689:UEN327689 UOH327689:UOJ327689 UYD327689:UYF327689 VHZ327689:VIB327689 VRV327689:VRX327689 WBR327689:WBT327689 WLN327689:WLP327689 WVJ327689:WVL327689 B393225:D393225 IX393225:IZ393225 ST393225:SV393225 ACP393225:ACR393225 AML393225:AMN393225 AWH393225:AWJ393225 BGD393225:BGF393225 BPZ393225:BQB393225 BZV393225:BZX393225 CJR393225:CJT393225 CTN393225:CTP393225 DDJ393225:DDL393225 DNF393225:DNH393225 DXB393225:DXD393225 EGX393225:EGZ393225 EQT393225:EQV393225 FAP393225:FAR393225 FKL393225:FKN393225 FUH393225:FUJ393225 GED393225:GEF393225 GNZ393225:GOB393225 GXV393225:GXX393225 HHR393225:HHT393225 HRN393225:HRP393225 IBJ393225:IBL393225 ILF393225:ILH393225 IVB393225:IVD393225 JEX393225:JEZ393225 JOT393225:JOV393225 JYP393225:JYR393225 KIL393225:KIN393225 KSH393225:KSJ393225 LCD393225:LCF393225 LLZ393225:LMB393225 LVV393225:LVX393225 MFR393225:MFT393225 MPN393225:MPP393225 MZJ393225:MZL393225 NJF393225:NJH393225 NTB393225:NTD393225 OCX393225:OCZ393225 OMT393225:OMV393225 OWP393225:OWR393225 PGL393225:PGN393225 PQH393225:PQJ393225 QAD393225:QAF393225 QJZ393225:QKB393225 QTV393225:QTX393225 RDR393225:RDT393225 RNN393225:RNP393225 RXJ393225:RXL393225 SHF393225:SHH393225 SRB393225:SRD393225 TAX393225:TAZ393225 TKT393225:TKV393225 TUP393225:TUR393225 UEL393225:UEN393225 UOH393225:UOJ393225 UYD393225:UYF393225 VHZ393225:VIB393225 VRV393225:VRX393225 WBR393225:WBT393225 WLN393225:WLP393225 WVJ393225:WVL393225 B458761:D458761 IX458761:IZ458761 ST458761:SV458761 ACP458761:ACR458761 AML458761:AMN458761 AWH458761:AWJ458761 BGD458761:BGF458761 BPZ458761:BQB458761 BZV458761:BZX458761 CJR458761:CJT458761 CTN458761:CTP458761 DDJ458761:DDL458761 DNF458761:DNH458761 DXB458761:DXD458761 EGX458761:EGZ458761 EQT458761:EQV458761 FAP458761:FAR458761 FKL458761:FKN458761 FUH458761:FUJ458761 GED458761:GEF458761 GNZ458761:GOB458761 GXV458761:GXX458761 HHR458761:HHT458761 HRN458761:HRP458761 IBJ458761:IBL458761 ILF458761:ILH458761 IVB458761:IVD458761 JEX458761:JEZ458761 JOT458761:JOV458761 JYP458761:JYR458761 KIL458761:KIN458761 KSH458761:KSJ458761 LCD458761:LCF458761 LLZ458761:LMB458761 LVV458761:LVX458761 MFR458761:MFT458761 MPN458761:MPP458761 MZJ458761:MZL458761 NJF458761:NJH458761 NTB458761:NTD458761 OCX458761:OCZ458761 OMT458761:OMV458761 OWP458761:OWR458761 PGL458761:PGN458761 PQH458761:PQJ458761 QAD458761:QAF458761 QJZ458761:QKB458761 QTV458761:QTX458761 RDR458761:RDT458761 RNN458761:RNP458761 RXJ458761:RXL458761 SHF458761:SHH458761 SRB458761:SRD458761 TAX458761:TAZ458761 TKT458761:TKV458761 TUP458761:TUR458761 UEL458761:UEN458761 UOH458761:UOJ458761 UYD458761:UYF458761 VHZ458761:VIB458761 VRV458761:VRX458761 WBR458761:WBT458761 WLN458761:WLP458761 WVJ458761:WVL458761 B524297:D524297 IX524297:IZ524297 ST524297:SV524297 ACP524297:ACR524297 AML524297:AMN524297 AWH524297:AWJ524297 BGD524297:BGF524297 BPZ524297:BQB524297 BZV524297:BZX524297 CJR524297:CJT524297 CTN524297:CTP524297 DDJ524297:DDL524297 DNF524297:DNH524297 DXB524297:DXD524297 EGX524297:EGZ524297 EQT524297:EQV524297 FAP524297:FAR524297 FKL524297:FKN524297 FUH524297:FUJ524297 GED524297:GEF524297 GNZ524297:GOB524297 GXV524297:GXX524297 HHR524297:HHT524297 HRN524297:HRP524297 IBJ524297:IBL524297 ILF524297:ILH524297 IVB524297:IVD524297 JEX524297:JEZ524297 JOT524297:JOV524297 JYP524297:JYR524297 KIL524297:KIN524297 KSH524297:KSJ524297 LCD524297:LCF524297 LLZ524297:LMB524297 LVV524297:LVX524297 MFR524297:MFT524297 MPN524297:MPP524297 MZJ524297:MZL524297 NJF524297:NJH524297 NTB524297:NTD524297 OCX524297:OCZ524297 OMT524297:OMV524297 OWP524297:OWR524297 PGL524297:PGN524297 PQH524297:PQJ524297 QAD524297:QAF524297 QJZ524297:QKB524297 QTV524297:QTX524297 RDR524297:RDT524297 RNN524297:RNP524297 RXJ524297:RXL524297 SHF524297:SHH524297 SRB524297:SRD524297 TAX524297:TAZ524297 TKT524297:TKV524297 TUP524297:TUR524297 UEL524297:UEN524297 UOH524297:UOJ524297 UYD524297:UYF524297 VHZ524297:VIB524297 VRV524297:VRX524297 WBR524297:WBT524297 WLN524297:WLP524297 WVJ524297:WVL524297 B589833:D589833 IX589833:IZ589833 ST589833:SV589833 ACP589833:ACR589833 AML589833:AMN589833 AWH589833:AWJ589833 BGD589833:BGF589833 BPZ589833:BQB589833 BZV589833:BZX589833 CJR589833:CJT589833 CTN589833:CTP589833 DDJ589833:DDL589833 DNF589833:DNH589833 DXB589833:DXD589833 EGX589833:EGZ589833 EQT589833:EQV589833 FAP589833:FAR589833 FKL589833:FKN589833 FUH589833:FUJ589833 GED589833:GEF589833 GNZ589833:GOB589833 GXV589833:GXX589833 HHR589833:HHT589833 HRN589833:HRP589833 IBJ589833:IBL589833 ILF589833:ILH589833 IVB589833:IVD589833 JEX589833:JEZ589833 JOT589833:JOV589833 JYP589833:JYR589833 KIL589833:KIN589833 KSH589833:KSJ589833 LCD589833:LCF589833 LLZ589833:LMB589833 LVV589833:LVX589833 MFR589833:MFT589833 MPN589833:MPP589833 MZJ589833:MZL589833 NJF589833:NJH589833 NTB589833:NTD589833 OCX589833:OCZ589833 OMT589833:OMV589833 OWP589833:OWR589833 PGL589833:PGN589833 PQH589833:PQJ589833 QAD589833:QAF589833 QJZ589833:QKB589833 QTV589833:QTX589833 RDR589833:RDT589833 RNN589833:RNP589833 RXJ589833:RXL589833 SHF589833:SHH589833 SRB589833:SRD589833 TAX589833:TAZ589833 TKT589833:TKV589833 TUP589833:TUR589833 UEL589833:UEN589833 UOH589833:UOJ589833 UYD589833:UYF589833 VHZ589833:VIB589833 VRV589833:VRX589833 WBR589833:WBT589833 WLN589833:WLP589833 WVJ589833:WVL589833 B655369:D655369 IX655369:IZ655369 ST655369:SV655369 ACP655369:ACR655369 AML655369:AMN655369 AWH655369:AWJ655369 BGD655369:BGF655369 BPZ655369:BQB655369 BZV655369:BZX655369 CJR655369:CJT655369 CTN655369:CTP655369 DDJ655369:DDL655369 DNF655369:DNH655369 DXB655369:DXD655369 EGX655369:EGZ655369 EQT655369:EQV655369 FAP655369:FAR655369 FKL655369:FKN655369 FUH655369:FUJ655369 GED655369:GEF655369 GNZ655369:GOB655369 GXV655369:GXX655369 HHR655369:HHT655369 HRN655369:HRP655369 IBJ655369:IBL655369 ILF655369:ILH655369 IVB655369:IVD655369 JEX655369:JEZ655369 JOT655369:JOV655369 JYP655369:JYR655369 KIL655369:KIN655369 KSH655369:KSJ655369 LCD655369:LCF655369 LLZ655369:LMB655369 LVV655369:LVX655369 MFR655369:MFT655369 MPN655369:MPP655369 MZJ655369:MZL655369 NJF655369:NJH655369 NTB655369:NTD655369 OCX655369:OCZ655369 OMT655369:OMV655369 OWP655369:OWR655369 PGL655369:PGN655369 PQH655369:PQJ655369 QAD655369:QAF655369 QJZ655369:QKB655369 QTV655369:QTX655369 RDR655369:RDT655369 RNN655369:RNP655369 RXJ655369:RXL655369 SHF655369:SHH655369 SRB655369:SRD655369 TAX655369:TAZ655369 TKT655369:TKV655369 TUP655369:TUR655369 UEL655369:UEN655369 UOH655369:UOJ655369 UYD655369:UYF655369 VHZ655369:VIB655369 VRV655369:VRX655369 WBR655369:WBT655369 WLN655369:WLP655369 WVJ655369:WVL655369 B720905:D720905 IX720905:IZ720905 ST720905:SV720905 ACP720905:ACR720905 AML720905:AMN720905 AWH720905:AWJ720905 BGD720905:BGF720905 BPZ720905:BQB720905 BZV720905:BZX720905 CJR720905:CJT720905 CTN720905:CTP720905 DDJ720905:DDL720905 DNF720905:DNH720905 DXB720905:DXD720905 EGX720905:EGZ720905 EQT720905:EQV720905 FAP720905:FAR720905 FKL720905:FKN720905 FUH720905:FUJ720905 GED720905:GEF720905 GNZ720905:GOB720905 GXV720905:GXX720905 HHR720905:HHT720905 HRN720905:HRP720905 IBJ720905:IBL720905 ILF720905:ILH720905 IVB720905:IVD720905 JEX720905:JEZ720905 JOT720905:JOV720905 JYP720905:JYR720905 KIL720905:KIN720905 KSH720905:KSJ720905 LCD720905:LCF720905 LLZ720905:LMB720905 LVV720905:LVX720905 MFR720905:MFT720905 MPN720905:MPP720905 MZJ720905:MZL720905 NJF720905:NJH720905 NTB720905:NTD720905 OCX720905:OCZ720905 OMT720905:OMV720905 OWP720905:OWR720905 PGL720905:PGN720905 PQH720905:PQJ720905 QAD720905:QAF720905 QJZ720905:QKB720905 QTV720905:QTX720905 RDR720905:RDT720905 RNN720905:RNP720905 RXJ720905:RXL720905 SHF720905:SHH720905 SRB720905:SRD720905 TAX720905:TAZ720905 TKT720905:TKV720905 TUP720905:TUR720905 UEL720905:UEN720905 UOH720905:UOJ720905 UYD720905:UYF720905 VHZ720905:VIB720905 VRV720905:VRX720905 WBR720905:WBT720905 WLN720905:WLP720905 WVJ720905:WVL720905 B786441:D786441 IX786441:IZ786441 ST786441:SV786441 ACP786441:ACR786441 AML786441:AMN786441 AWH786441:AWJ786441 BGD786441:BGF786441 BPZ786441:BQB786441 BZV786441:BZX786441 CJR786441:CJT786441 CTN786441:CTP786441 DDJ786441:DDL786441 DNF786441:DNH786441 DXB786441:DXD786441 EGX786441:EGZ786441 EQT786441:EQV786441 FAP786441:FAR786441 FKL786441:FKN786441 FUH786441:FUJ786441 GED786441:GEF786441 GNZ786441:GOB786441 GXV786441:GXX786441 HHR786441:HHT786441 HRN786441:HRP786441 IBJ786441:IBL786441 ILF786441:ILH786441 IVB786441:IVD786441 JEX786441:JEZ786441 JOT786441:JOV786441 JYP786441:JYR786441 KIL786441:KIN786441 KSH786441:KSJ786441 LCD786441:LCF786441 LLZ786441:LMB786441 LVV786441:LVX786441 MFR786441:MFT786441 MPN786441:MPP786441 MZJ786441:MZL786441 NJF786441:NJH786441 NTB786441:NTD786441 OCX786441:OCZ786441 OMT786441:OMV786441 OWP786441:OWR786441 PGL786441:PGN786441 PQH786441:PQJ786441 QAD786441:QAF786441 QJZ786441:QKB786441 QTV786441:QTX786441 RDR786441:RDT786441 RNN786441:RNP786441 RXJ786441:RXL786441 SHF786441:SHH786441 SRB786441:SRD786441 TAX786441:TAZ786441 TKT786441:TKV786441 TUP786441:TUR786441 UEL786441:UEN786441 UOH786441:UOJ786441 UYD786441:UYF786441 VHZ786441:VIB786441 VRV786441:VRX786441 WBR786441:WBT786441 WLN786441:WLP786441 WVJ786441:WVL786441 B851977:D851977 IX851977:IZ851977 ST851977:SV851977 ACP851977:ACR851977 AML851977:AMN851977 AWH851977:AWJ851977 BGD851977:BGF851977 BPZ851977:BQB851977 BZV851977:BZX851977 CJR851977:CJT851977 CTN851977:CTP851977 DDJ851977:DDL851977 DNF851977:DNH851977 DXB851977:DXD851977 EGX851977:EGZ851977 EQT851977:EQV851977 FAP851977:FAR851977 FKL851977:FKN851977 FUH851977:FUJ851977 GED851977:GEF851977 GNZ851977:GOB851977 GXV851977:GXX851977 HHR851977:HHT851977 HRN851977:HRP851977 IBJ851977:IBL851977 ILF851977:ILH851977 IVB851977:IVD851977 JEX851977:JEZ851977 JOT851977:JOV851977 JYP851977:JYR851977 KIL851977:KIN851977 KSH851977:KSJ851977 LCD851977:LCF851977 LLZ851977:LMB851977 LVV851977:LVX851977 MFR851977:MFT851977 MPN851977:MPP851977 MZJ851977:MZL851977 NJF851977:NJH851977 NTB851977:NTD851977 OCX851977:OCZ851977 OMT851977:OMV851977 OWP851977:OWR851977 PGL851977:PGN851977 PQH851977:PQJ851977 QAD851977:QAF851977 QJZ851977:QKB851977 QTV851977:QTX851977 RDR851977:RDT851977 RNN851977:RNP851977 RXJ851977:RXL851977 SHF851977:SHH851977 SRB851977:SRD851977 TAX851977:TAZ851977 TKT851977:TKV851977 TUP851977:TUR851977 UEL851977:UEN851977 UOH851977:UOJ851977 UYD851977:UYF851977 VHZ851977:VIB851977 VRV851977:VRX851977 WBR851977:WBT851977 WLN851977:WLP851977 WVJ851977:WVL851977 B917513:D917513 IX917513:IZ917513 ST917513:SV917513 ACP917513:ACR917513 AML917513:AMN917513 AWH917513:AWJ917513 BGD917513:BGF917513 BPZ917513:BQB917513 BZV917513:BZX917513 CJR917513:CJT917513 CTN917513:CTP917513 DDJ917513:DDL917513 DNF917513:DNH917513 DXB917513:DXD917513 EGX917513:EGZ917513 EQT917513:EQV917513 FAP917513:FAR917513 FKL917513:FKN917513 FUH917513:FUJ917513 GED917513:GEF917513 GNZ917513:GOB917513 GXV917513:GXX917513 HHR917513:HHT917513 HRN917513:HRP917513 IBJ917513:IBL917513 ILF917513:ILH917513 IVB917513:IVD917513 JEX917513:JEZ917513 JOT917513:JOV917513 JYP917513:JYR917513 KIL917513:KIN917513 KSH917513:KSJ917513 LCD917513:LCF917513 LLZ917513:LMB917513 LVV917513:LVX917513 MFR917513:MFT917513 MPN917513:MPP917513 MZJ917513:MZL917513 NJF917513:NJH917513 NTB917513:NTD917513 OCX917513:OCZ917513 OMT917513:OMV917513 OWP917513:OWR917513 PGL917513:PGN917513 PQH917513:PQJ917513 QAD917513:QAF917513 QJZ917513:QKB917513 QTV917513:QTX917513 RDR917513:RDT917513 RNN917513:RNP917513 RXJ917513:RXL917513 SHF917513:SHH917513 SRB917513:SRD917513 TAX917513:TAZ917513 TKT917513:TKV917513 TUP917513:TUR917513 UEL917513:UEN917513 UOH917513:UOJ917513 UYD917513:UYF917513 VHZ917513:VIB917513 VRV917513:VRX917513 WBR917513:WBT917513 WLN917513:WLP917513 WVJ917513:WVL917513 B983049:D983049 IX983049:IZ983049 ST983049:SV983049 ACP983049:ACR983049 AML983049:AMN983049 AWH983049:AWJ983049 BGD983049:BGF983049 BPZ983049:BQB983049 BZV983049:BZX983049 CJR983049:CJT983049 CTN983049:CTP983049 DDJ983049:DDL983049 DNF983049:DNH983049 DXB983049:DXD983049 EGX983049:EGZ983049 EQT983049:EQV983049 FAP983049:FAR983049 FKL983049:FKN983049 FUH983049:FUJ983049 GED983049:GEF983049 GNZ983049:GOB983049 GXV983049:GXX983049 HHR983049:HHT983049 HRN983049:HRP983049 IBJ983049:IBL983049 ILF983049:ILH983049 IVB983049:IVD983049 JEX983049:JEZ983049 JOT983049:JOV983049 JYP983049:JYR983049 KIL983049:KIN983049 KSH983049:KSJ983049 LCD983049:LCF983049 LLZ983049:LMB983049 LVV983049:LVX983049 MFR983049:MFT983049 MPN983049:MPP983049 MZJ983049:MZL983049 NJF983049:NJH983049 NTB983049:NTD983049 OCX983049:OCZ983049 OMT983049:OMV983049 OWP983049:OWR983049 PGL983049:PGN983049 PQH983049:PQJ983049 QAD983049:QAF983049 QJZ983049:QKB983049 QTV983049:QTX983049 RDR983049:RDT983049 RNN983049:RNP983049 RXJ983049:RXL983049 SHF983049:SHH983049 SRB983049:SRD983049 TAX983049:TAZ983049 TKT983049:TKV983049 TUP983049:TUR983049 UEL983049:UEN983049 UOH983049:UOJ983049 UYD983049:UYF983049 VHZ983049:VIB983049 VRV983049:VRX983049 WBR983049:WBT983049 WLN983049:WLP983049">
      <formula1>INDIRECT("分野名!$A$3:$A$19")</formula1>
    </dataValidation>
    <dataValidation type="whole" operator="greaterThanOrEqual" allowBlank="1" showInputMessage="1" showErrorMessage="1" error="前回新規審査又は認定継続審査は今回の審査から5年以内のはずです。_x000a_再入力をお願いします。" prompt="Fill in the year of implementation, if there is New or Continuous Examination previously._x000a_" sqref="WVK98304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C65540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76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12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8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84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20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56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92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8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64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900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36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72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8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44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formula1>C2-5</formula1>
    </dataValidation>
    <dataValidation type="whole" allowBlank="1" showInputMessage="1" showErrorMessage="1" error="前回中間審査は3年以内のはずです。_x000a_再入力をお願いします。" prompt="前回が中間審査の場合、実施年度を記入してください。_x000a_" sqref="WVK98304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C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C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C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C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C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C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C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C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C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C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C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C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C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C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formula1>C2-3</formula1>
      <formula2>C2-1</formula2>
    </dataValidation>
    <dataValidation type="list" allowBlank="1" showInputMessage="1" showErrorMessage="1" promptTitle="Select your role in a team." prompt="Select most appropriate role from Chair,  Deputy Chair, Team Member or Observer." sqref="A15">
      <formula1>"Chair,Depty Chair, Team Member,Observer"</formula1>
    </dataValidation>
    <dataValidation type="list" allowBlank="1" showInputMessage="1" showErrorMessage="1" error="プログラムが審査申請した認定分野を選択してください" promptTitle="Field of Accreditation" prompt="Select Field of Accreditation applied for Evaluation from the program" sqref="B9:D9">
      <formula1>INDIRECT("'Field of Accreditation'!$A$4:$A$19")</formula1>
    </dataValidation>
    <dataValidation type="list" allowBlank="1" showInputMessage="1" showErrorMessage="1" error="前回中間審査は3年以内のはずです。_x000a_再入力をお願いします。" prompt="Fill in the year of implementation if previous Evaluation was Interim._x000a_" sqref="C3">
      <formula1>"2016"</formula1>
    </dataValidation>
    <dataValidation type="list" allowBlank="1" showInputMessage="1" showErrorMessage="1" error="前回の審査種類を選択してください" prompt="Select Accreditation Criteria used for previous Evaluation, if it is Interim Evaluation._x000a_Select &quot;N/A&quot;, If previous Evaluation is not Interim Evaluation." sqref="B3">
      <formula1>INDIRECT("前回審査種類!$B$2:$B$3")</formula1>
    </dataValidation>
    <dataValidation type="list" allowBlank="1" showInputMessage="1" showErrorMessage="1" error="前回の審査種類を選択してください" prompt="Select Accreditation Criteria applied for previous New or Continuous Evaluation. Select Accreditation Criteria applied for New or Continuous Evaluation of 2 times ago,  if Previous Evaluation is Interim. Select &quot;N/A&quot;, if this is New Evaluation." sqref="B4">
      <formula1>INDIRECT("前回審査種類!$A$2:$A$6")</formula1>
    </dataValidation>
    <dataValidation type="list" allowBlank="1" showInputMessage="1" showErrorMessage="1" promptTitle="Select your role in a team." prompt="Select most appropriate role from Chair, Deputy Chair, Team Member or Observer." sqref="A16">
      <formula1>"   ,Chair,Depty Chair, Team Member,Observer"</formula1>
    </dataValidation>
    <dataValidation type="list" allowBlank="1" showInputMessage="1" showErrorMessage="1" promptTitle="Select your role in a team." prompt="Select most appropriate role from Chair, Deputy Chair, Team Member or Observer." sqref="A20 A19 A17">
      <formula1>"  ,Chair,Depty Chair,Team Member,Observer"</formula1>
    </dataValidation>
    <dataValidation type="list" allowBlank="1" showInputMessage="1" showErrorMessage="1" error="今回の審査種類を選択してください" prompt="Please select types of evaluation this time._x000a_" sqref="B2">
      <formula1>"New (Accreditation begins from same year of EEvaluation),New (Accreditation begins from previous year of Evaluation),Continuous, Interim (Document）,Interim (On-site）,By changes, Show Cause"</formula1>
    </dataValidation>
    <dataValidation type="list" operator="greaterThanOrEqual" allowBlank="1" showInputMessage="1" showErrorMessage="1" error="前回新規審査又は認定継続審査は今回の審査から5年以内のはずです。_x000a_再入力をお願いします。" prompt="Fill in the year of implementation, if there is New or Continuous Evaluation previously._x000a_" sqref="C4">
      <formula1>"2016"</formula1>
    </dataValidation>
  </dataValidations>
  <pageMargins left="0.78740157480314965" right="0.78740157480314965" top="0.78740157480314965" bottom="0.78740157480314965" header="0.51181102362204722" footer="0.51181102362204722"/>
  <pageSetup paperSize="9" scale="70" fitToHeight="10" orientation="portrait"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55"/>
  <sheetViews>
    <sheetView topLeftCell="A16" workbookViewId="0">
      <selection activeCell="E9" sqref="E9"/>
    </sheetView>
  </sheetViews>
  <sheetFormatPr defaultRowHeight="14.25"/>
  <cols>
    <col min="1" max="1" width="60.5" style="358" bestFit="1" customWidth="1"/>
    <col min="2" max="2" width="3" style="358" customWidth="1"/>
    <col min="3" max="3" width="46.75" style="358" customWidth="1"/>
    <col min="4" max="16384" width="9" style="358"/>
  </cols>
  <sheetData>
    <row r="2" spans="1:3">
      <c r="A2" s="358" t="s">
        <v>432</v>
      </c>
    </row>
    <row r="3" spans="1:3">
      <c r="A3" s="384"/>
      <c r="C3" s="358" t="s">
        <v>556</v>
      </c>
    </row>
    <row r="4" spans="1:3">
      <c r="A4" s="384" t="s">
        <v>596</v>
      </c>
    </row>
    <row r="5" spans="1:3">
      <c r="A5" s="384" t="s">
        <v>559</v>
      </c>
    </row>
    <row r="6" spans="1:3">
      <c r="A6" s="384" t="s">
        <v>560</v>
      </c>
    </row>
    <row r="7" spans="1:3">
      <c r="A7" s="384" t="s">
        <v>561</v>
      </c>
    </row>
    <row r="8" spans="1:3">
      <c r="A8" s="384" t="s">
        <v>562</v>
      </c>
    </row>
    <row r="9" spans="1:3">
      <c r="A9" s="384" t="s">
        <v>563</v>
      </c>
    </row>
    <row r="10" spans="1:3">
      <c r="A10" s="384" t="s">
        <v>564</v>
      </c>
    </row>
    <row r="11" spans="1:3">
      <c r="A11" s="384" t="s">
        <v>565</v>
      </c>
    </row>
    <row r="12" spans="1:3">
      <c r="A12" s="384" t="s">
        <v>566</v>
      </c>
    </row>
    <row r="13" spans="1:3">
      <c r="A13" s="384" t="s">
        <v>567</v>
      </c>
    </row>
    <row r="14" spans="1:3">
      <c r="A14" s="384" t="s">
        <v>568</v>
      </c>
    </row>
    <row r="15" spans="1:3">
      <c r="A15" s="384" t="s">
        <v>569</v>
      </c>
    </row>
    <row r="16" spans="1:3">
      <c r="A16" s="384" t="s">
        <v>570</v>
      </c>
    </row>
    <row r="17" spans="1:3">
      <c r="A17" s="384" t="s">
        <v>571</v>
      </c>
    </row>
    <row r="18" spans="1:3">
      <c r="A18" s="384" t="s">
        <v>572</v>
      </c>
    </row>
    <row r="19" spans="1:3">
      <c r="A19" s="384" t="s">
        <v>573</v>
      </c>
    </row>
    <row r="21" spans="1:3">
      <c r="A21" s="385"/>
      <c r="C21" s="358" t="s">
        <v>557</v>
      </c>
    </row>
    <row r="22" spans="1:3">
      <c r="A22" s="386" t="s">
        <v>574</v>
      </c>
    </row>
    <row r="23" spans="1:3">
      <c r="A23" s="386" t="s">
        <v>575</v>
      </c>
    </row>
    <row r="24" spans="1:3">
      <c r="A24" s="386" t="s">
        <v>576</v>
      </c>
    </row>
    <row r="25" spans="1:3">
      <c r="A25" s="386" t="s">
        <v>577</v>
      </c>
    </row>
    <row r="26" spans="1:3">
      <c r="A26" s="218"/>
    </row>
    <row r="27" spans="1:3">
      <c r="A27" s="387"/>
      <c r="C27" s="358" t="s">
        <v>558</v>
      </c>
    </row>
    <row r="28" spans="1:3">
      <c r="A28" s="388" t="s">
        <v>578</v>
      </c>
    </row>
    <row r="50" spans="1:2">
      <c r="A50" s="218"/>
      <c r="B50" s="218"/>
    </row>
    <row r="51" spans="1:2">
      <c r="A51" s="218"/>
      <c r="B51" s="218"/>
    </row>
    <row r="52" spans="1:2">
      <c r="A52" s="218"/>
      <c r="B52" s="218"/>
    </row>
    <row r="53" spans="1:2">
      <c r="A53" s="218"/>
      <c r="B53" s="218"/>
    </row>
    <row r="54" spans="1:2">
      <c r="A54" s="218"/>
      <c r="B54" s="218"/>
    </row>
    <row r="55" spans="1:2">
      <c r="A55" s="218"/>
      <c r="B55" s="218"/>
    </row>
  </sheetData>
  <phoneticPr fontId="2"/>
  <pageMargins left="0.78700000000000003" right="0.78700000000000003" top="0.98399999999999999" bottom="0.98399999999999999"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5"/>
  <sheetViews>
    <sheetView topLeftCell="A4" workbookViewId="0">
      <selection activeCell="C16" sqref="C16"/>
    </sheetView>
  </sheetViews>
  <sheetFormatPr defaultRowHeight="14.25"/>
  <cols>
    <col min="1" max="1" width="60.5" bestFit="1" customWidth="1"/>
    <col min="2" max="2" width="3" customWidth="1"/>
    <col min="3" max="3" width="46.75" customWidth="1"/>
  </cols>
  <sheetData>
    <row r="2" spans="1:1" s="258" customFormat="1" ht="18" customHeight="1">
      <c r="A2" s="258" t="s">
        <v>662</v>
      </c>
    </row>
    <row r="3" spans="1:1" s="258" customFormat="1" ht="18" customHeight="1">
      <c r="A3" s="440" t="s">
        <v>663</v>
      </c>
    </row>
    <row r="4" spans="1:1" s="258" customFormat="1" ht="18" customHeight="1">
      <c r="A4" s="440"/>
    </row>
    <row r="5" spans="1:1" s="258" customFormat="1" ht="18" customHeight="1">
      <c r="A5" s="441" t="s">
        <v>597</v>
      </c>
    </row>
    <row r="6" spans="1:1" s="442" customFormat="1" ht="18" customHeight="1">
      <c r="A6" s="440" t="s">
        <v>559</v>
      </c>
    </row>
    <row r="7" spans="1:1" s="442" customFormat="1" ht="18" customHeight="1">
      <c r="A7" s="440" t="s">
        <v>560</v>
      </c>
    </row>
    <row r="8" spans="1:1" s="442" customFormat="1" ht="18" customHeight="1">
      <c r="A8" s="440" t="s">
        <v>561</v>
      </c>
    </row>
    <row r="9" spans="1:1" s="442" customFormat="1" ht="18" customHeight="1">
      <c r="A9" s="440" t="s">
        <v>562</v>
      </c>
    </row>
    <row r="10" spans="1:1" s="442" customFormat="1" ht="18" customHeight="1">
      <c r="A10" s="440" t="s">
        <v>563</v>
      </c>
    </row>
    <row r="11" spans="1:1" s="442" customFormat="1" ht="18" customHeight="1">
      <c r="A11" s="440" t="s">
        <v>564</v>
      </c>
    </row>
    <row r="12" spans="1:1" s="442" customFormat="1" ht="18" customHeight="1">
      <c r="A12" s="440" t="s">
        <v>565</v>
      </c>
    </row>
    <row r="13" spans="1:1" s="442" customFormat="1" ht="18" customHeight="1">
      <c r="A13" s="440" t="s">
        <v>566</v>
      </c>
    </row>
    <row r="14" spans="1:1" s="442" customFormat="1" ht="18" customHeight="1">
      <c r="A14" s="440" t="s">
        <v>567</v>
      </c>
    </row>
    <row r="15" spans="1:1" s="442" customFormat="1" ht="18" customHeight="1">
      <c r="A15" s="440" t="s">
        <v>568</v>
      </c>
    </row>
    <row r="16" spans="1:1" s="442" customFormat="1" ht="18" customHeight="1">
      <c r="A16" s="440" t="s">
        <v>569</v>
      </c>
    </row>
    <row r="17" spans="1:1" s="442" customFormat="1" ht="18" customHeight="1">
      <c r="A17" s="440" t="s">
        <v>570</v>
      </c>
    </row>
    <row r="18" spans="1:1" s="442" customFormat="1" ht="18" customHeight="1">
      <c r="A18" s="440" t="s">
        <v>571</v>
      </c>
    </row>
    <row r="19" spans="1:1" s="442" customFormat="1" ht="18" customHeight="1">
      <c r="A19" s="440" t="s">
        <v>572</v>
      </c>
    </row>
    <row r="20" spans="1:1" s="442" customFormat="1" ht="18" customHeight="1">
      <c r="A20" s="440" t="s">
        <v>573</v>
      </c>
    </row>
    <row r="40" spans="1:2">
      <c r="A40" s="2"/>
      <c r="B40" s="2"/>
    </row>
    <row r="41" spans="1:2">
      <c r="A41" s="2"/>
      <c r="B41" s="2"/>
    </row>
    <row r="42" spans="1:2">
      <c r="A42" s="2"/>
      <c r="B42" s="2"/>
    </row>
    <row r="43" spans="1:2">
      <c r="A43" s="2"/>
      <c r="B43" s="2"/>
    </row>
    <row r="44" spans="1:2">
      <c r="A44" s="2"/>
      <c r="B44" s="2"/>
    </row>
    <row r="45" spans="1:2">
      <c r="A45" s="2"/>
      <c r="B45" s="2"/>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A12" sqref="A12"/>
    </sheetView>
  </sheetViews>
  <sheetFormatPr defaultRowHeight="14.25"/>
  <cols>
    <col min="1" max="1" width="45.625" style="358" customWidth="1"/>
    <col min="2" max="2" width="44.625" style="358" customWidth="1"/>
    <col min="3" max="16384" width="9" style="358"/>
  </cols>
  <sheetData>
    <row r="1" spans="1:2">
      <c r="A1" s="358" t="s">
        <v>579</v>
      </c>
    </row>
    <row r="2" spans="1:2">
      <c r="A2" s="358" t="s">
        <v>555</v>
      </c>
      <c r="B2" s="358" t="s">
        <v>555</v>
      </c>
    </row>
    <row r="3" spans="1:2">
      <c r="A3" s="358" t="s">
        <v>585</v>
      </c>
      <c r="B3" s="358" t="s">
        <v>584</v>
      </c>
    </row>
    <row r="4" spans="1:2">
      <c r="A4" s="358" t="s">
        <v>759</v>
      </c>
    </row>
    <row r="5" spans="1:2">
      <c r="A5" s="358" t="s">
        <v>586</v>
      </c>
    </row>
    <row r="6" spans="1:2">
      <c r="A6" s="358" t="s">
        <v>758</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view="pageBreakPreview" zoomScaleNormal="100" workbookViewId="0">
      <selection activeCell="B32" sqref="B32:E32"/>
    </sheetView>
  </sheetViews>
  <sheetFormatPr defaultRowHeight="13.5"/>
  <cols>
    <col min="1" max="1" width="22.625" style="234" customWidth="1"/>
    <col min="2" max="5" width="22.625" style="219" customWidth="1"/>
    <col min="6" max="256" width="9" style="219"/>
    <col min="257" max="261" width="22.625" style="219" customWidth="1"/>
    <col min="262" max="512" width="9" style="219"/>
    <col min="513" max="517" width="22.625" style="219" customWidth="1"/>
    <col min="518" max="768" width="9" style="219"/>
    <col min="769" max="773" width="22.625" style="219" customWidth="1"/>
    <col min="774" max="1024" width="9" style="219"/>
    <col min="1025" max="1029" width="22.625" style="219" customWidth="1"/>
    <col min="1030" max="1280" width="9" style="219"/>
    <col min="1281" max="1285" width="22.625" style="219" customWidth="1"/>
    <col min="1286" max="1536" width="9" style="219"/>
    <col min="1537" max="1541" width="22.625" style="219" customWidth="1"/>
    <col min="1542" max="1792" width="9" style="219"/>
    <col min="1793" max="1797" width="22.625" style="219" customWidth="1"/>
    <col min="1798" max="2048" width="9" style="219"/>
    <col min="2049" max="2053" width="22.625" style="219" customWidth="1"/>
    <col min="2054" max="2304" width="9" style="219"/>
    <col min="2305" max="2309" width="22.625" style="219" customWidth="1"/>
    <col min="2310" max="2560" width="9" style="219"/>
    <col min="2561" max="2565" width="22.625" style="219" customWidth="1"/>
    <col min="2566" max="2816" width="9" style="219"/>
    <col min="2817" max="2821" width="22.625" style="219" customWidth="1"/>
    <col min="2822" max="3072" width="9" style="219"/>
    <col min="3073" max="3077" width="22.625" style="219" customWidth="1"/>
    <col min="3078" max="3328" width="9" style="219"/>
    <col min="3329" max="3333" width="22.625" style="219" customWidth="1"/>
    <col min="3334" max="3584" width="9" style="219"/>
    <col min="3585" max="3589" width="22.625" style="219" customWidth="1"/>
    <col min="3590" max="3840" width="9" style="219"/>
    <col min="3841" max="3845" width="22.625" style="219" customWidth="1"/>
    <col min="3846" max="4096" width="9" style="219"/>
    <col min="4097" max="4101" width="22.625" style="219" customWidth="1"/>
    <col min="4102" max="4352" width="9" style="219"/>
    <col min="4353" max="4357" width="22.625" style="219" customWidth="1"/>
    <col min="4358" max="4608" width="9" style="219"/>
    <col min="4609" max="4613" width="22.625" style="219" customWidth="1"/>
    <col min="4614" max="4864" width="9" style="219"/>
    <col min="4865" max="4869" width="22.625" style="219" customWidth="1"/>
    <col min="4870" max="5120" width="9" style="219"/>
    <col min="5121" max="5125" width="22.625" style="219" customWidth="1"/>
    <col min="5126" max="5376" width="9" style="219"/>
    <col min="5377" max="5381" width="22.625" style="219" customWidth="1"/>
    <col min="5382" max="5632" width="9" style="219"/>
    <col min="5633" max="5637" width="22.625" style="219" customWidth="1"/>
    <col min="5638" max="5888" width="9" style="219"/>
    <col min="5889" max="5893" width="22.625" style="219" customWidth="1"/>
    <col min="5894" max="6144" width="9" style="219"/>
    <col min="6145" max="6149" width="22.625" style="219" customWidth="1"/>
    <col min="6150" max="6400" width="9" style="219"/>
    <col min="6401" max="6405" width="22.625" style="219" customWidth="1"/>
    <col min="6406" max="6656" width="9" style="219"/>
    <col min="6657" max="6661" width="22.625" style="219" customWidth="1"/>
    <col min="6662" max="6912" width="9" style="219"/>
    <col min="6913" max="6917" width="22.625" style="219" customWidth="1"/>
    <col min="6918" max="7168" width="9" style="219"/>
    <col min="7169" max="7173" width="22.625" style="219" customWidth="1"/>
    <col min="7174" max="7424" width="9" style="219"/>
    <col min="7425" max="7429" width="22.625" style="219" customWidth="1"/>
    <col min="7430" max="7680" width="9" style="219"/>
    <col min="7681" max="7685" width="22.625" style="219" customWidth="1"/>
    <col min="7686" max="7936" width="9" style="219"/>
    <col min="7937" max="7941" width="22.625" style="219" customWidth="1"/>
    <col min="7942" max="8192" width="9" style="219"/>
    <col min="8193" max="8197" width="22.625" style="219" customWidth="1"/>
    <col min="8198" max="8448" width="9" style="219"/>
    <col min="8449" max="8453" width="22.625" style="219" customWidth="1"/>
    <col min="8454" max="8704" width="9" style="219"/>
    <col min="8705" max="8709" width="22.625" style="219" customWidth="1"/>
    <col min="8710" max="8960" width="9" style="219"/>
    <col min="8961" max="8965" width="22.625" style="219" customWidth="1"/>
    <col min="8966" max="9216" width="9" style="219"/>
    <col min="9217" max="9221" width="22.625" style="219" customWidth="1"/>
    <col min="9222" max="9472" width="9" style="219"/>
    <col min="9473" max="9477" width="22.625" style="219" customWidth="1"/>
    <col min="9478" max="9728" width="9" style="219"/>
    <col min="9729" max="9733" width="22.625" style="219" customWidth="1"/>
    <col min="9734" max="9984" width="9" style="219"/>
    <col min="9985" max="9989" width="22.625" style="219" customWidth="1"/>
    <col min="9990" max="10240" width="9" style="219"/>
    <col min="10241" max="10245" width="22.625" style="219" customWidth="1"/>
    <col min="10246" max="10496" width="9" style="219"/>
    <col min="10497" max="10501" width="22.625" style="219" customWidth="1"/>
    <col min="10502" max="10752" width="9" style="219"/>
    <col min="10753" max="10757" width="22.625" style="219" customWidth="1"/>
    <col min="10758" max="11008" width="9" style="219"/>
    <col min="11009" max="11013" width="22.625" style="219" customWidth="1"/>
    <col min="11014" max="11264" width="9" style="219"/>
    <col min="11265" max="11269" width="22.625" style="219" customWidth="1"/>
    <col min="11270" max="11520" width="9" style="219"/>
    <col min="11521" max="11525" width="22.625" style="219" customWidth="1"/>
    <col min="11526" max="11776" width="9" style="219"/>
    <col min="11777" max="11781" width="22.625" style="219" customWidth="1"/>
    <col min="11782" max="12032" width="9" style="219"/>
    <col min="12033" max="12037" width="22.625" style="219" customWidth="1"/>
    <col min="12038" max="12288" width="9" style="219"/>
    <col min="12289" max="12293" width="22.625" style="219" customWidth="1"/>
    <col min="12294" max="12544" width="9" style="219"/>
    <col min="12545" max="12549" width="22.625" style="219" customWidth="1"/>
    <col min="12550" max="12800" width="9" style="219"/>
    <col min="12801" max="12805" width="22.625" style="219" customWidth="1"/>
    <col min="12806" max="13056" width="9" style="219"/>
    <col min="13057" max="13061" width="22.625" style="219" customWidth="1"/>
    <col min="13062" max="13312" width="9" style="219"/>
    <col min="13313" max="13317" width="22.625" style="219" customWidth="1"/>
    <col min="13318" max="13568" width="9" style="219"/>
    <col min="13569" max="13573" width="22.625" style="219" customWidth="1"/>
    <col min="13574" max="13824" width="9" style="219"/>
    <col min="13825" max="13829" width="22.625" style="219" customWidth="1"/>
    <col min="13830" max="14080" width="9" style="219"/>
    <col min="14081" max="14085" width="22.625" style="219" customWidth="1"/>
    <col min="14086" max="14336" width="9" style="219"/>
    <col min="14337" max="14341" width="22.625" style="219" customWidth="1"/>
    <col min="14342" max="14592" width="9" style="219"/>
    <col min="14593" max="14597" width="22.625" style="219" customWidth="1"/>
    <col min="14598" max="14848" width="9" style="219"/>
    <col min="14849" max="14853" width="22.625" style="219" customWidth="1"/>
    <col min="14854" max="15104" width="9" style="219"/>
    <col min="15105" max="15109" width="22.625" style="219" customWidth="1"/>
    <col min="15110" max="15360" width="9" style="219"/>
    <col min="15361" max="15365" width="22.625" style="219" customWidth="1"/>
    <col min="15366" max="15616" width="9" style="219"/>
    <col min="15617" max="15621" width="22.625" style="219" customWidth="1"/>
    <col min="15622" max="15872" width="9" style="219"/>
    <col min="15873" max="15877" width="22.625" style="219" customWidth="1"/>
    <col min="15878" max="16128" width="9" style="219"/>
    <col min="16129" max="16133" width="22.625" style="219" customWidth="1"/>
    <col min="16134" max="16384" width="9" style="219"/>
  </cols>
  <sheetData>
    <row r="1" spans="1:5" ht="15" thickBot="1">
      <c r="A1" s="510" t="s">
        <v>630</v>
      </c>
      <c r="B1" s="510"/>
      <c r="C1" s="218"/>
      <c r="D1" s="218"/>
      <c r="E1" s="218"/>
    </row>
    <row r="2" spans="1:5" ht="14.25">
      <c r="A2" s="491" t="s">
        <v>631</v>
      </c>
      <c r="B2" s="492"/>
      <c r="C2" s="492"/>
      <c r="D2" s="492"/>
      <c r="E2" s="493"/>
    </row>
    <row r="3" spans="1:5" ht="14.25">
      <c r="A3" s="220" t="s">
        <v>502</v>
      </c>
      <c r="B3" s="494" t="s">
        <v>503</v>
      </c>
      <c r="C3" s="495"/>
      <c r="D3" s="495"/>
      <c r="E3" s="496"/>
    </row>
    <row r="4" spans="1:5" ht="14.25" customHeight="1">
      <c r="A4" s="221"/>
      <c r="B4" s="497" t="s">
        <v>629</v>
      </c>
      <c r="C4" s="498"/>
      <c r="D4" s="498"/>
      <c r="E4" s="499"/>
    </row>
    <row r="5" spans="1:5" ht="14.25">
      <c r="A5" s="222"/>
      <c r="B5" s="500"/>
      <c r="C5" s="501"/>
      <c r="D5" s="501"/>
      <c r="E5" s="502"/>
    </row>
    <row r="6" spans="1:5" ht="14.25" customHeight="1">
      <c r="A6" s="222"/>
      <c r="B6" s="500" t="s">
        <v>632</v>
      </c>
      <c r="C6" s="501"/>
      <c r="D6" s="501"/>
      <c r="E6" s="502"/>
    </row>
    <row r="7" spans="1:5" ht="14.25">
      <c r="A7" s="222"/>
      <c r="B7" s="500"/>
      <c r="C7" s="501"/>
      <c r="D7" s="501"/>
      <c r="E7" s="502"/>
    </row>
    <row r="8" spans="1:5" ht="14.25">
      <c r="A8" s="222"/>
      <c r="B8" s="500" t="s">
        <v>633</v>
      </c>
      <c r="C8" s="501"/>
      <c r="D8" s="501"/>
      <c r="E8" s="502"/>
    </row>
    <row r="9" spans="1:5" ht="14.25">
      <c r="A9" s="222"/>
      <c r="B9" s="500"/>
      <c r="C9" s="501"/>
      <c r="D9" s="501"/>
      <c r="E9" s="502"/>
    </row>
    <row r="10" spans="1:5" ht="14.25" customHeight="1">
      <c r="A10" s="222"/>
      <c r="B10" s="500" t="s">
        <v>634</v>
      </c>
      <c r="C10" s="501"/>
      <c r="D10" s="501"/>
      <c r="E10" s="502"/>
    </row>
    <row r="11" spans="1:5" ht="14.25">
      <c r="A11" s="222"/>
      <c r="B11" s="500"/>
      <c r="C11" s="501"/>
      <c r="D11" s="501"/>
      <c r="E11" s="502"/>
    </row>
    <row r="12" spans="1:5" ht="14.25">
      <c r="A12" s="222"/>
      <c r="B12" s="500" t="s">
        <v>504</v>
      </c>
      <c r="C12" s="501"/>
      <c r="D12" s="501"/>
      <c r="E12" s="502"/>
    </row>
    <row r="13" spans="1:5" ht="14.25">
      <c r="A13" s="222"/>
      <c r="B13" s="500"/>
      <c r="C13" s="501"/>
      <c r="D13" s="501"/>
      <c r="E13" s="502"/>
    </row>
    <row r="14" spans="1:5" ht="14.25" customHeight="1">
      <c r="A14" s="222"/>
      <c r="B14" s="500" t="s">
        <v>635</v>
      </c>
      <c r="C14" s="501"/>
      <c r="D14" s="501"/>
      <c r="E14" s="502"/>
    </row>
    <row r="15" spans="1:5" ht="14.25">
      <c r="A15" s="222"/>
      <c r="B15" s="500"/>
      <c r="C15" s="501"/>
      <c r="D15" s="501"/>
      <c r="E15" s="502"/>
    </row>
    <row r="16" spans="1:5" ht="14.25" customHeight="1">
      <c r="A16" s="222"/>
      <c r="B16" s="500" t="s">
        <v>661</v>
      </c>
      <c r="C16" s="501"/>
      <c r="D16" s="501"/>
      <c r="E16" s="502"/>
    </row>
    <row r="17" spans="1:7" ht="14.25">
      <c r="A17" s="222"/>
      <c r="B17" s="500"/>
      <c r="C17" s="501"/>
      <c r="D17" s="501"/>
      <c r="E17" s="502"/>
    </row>
    <row r="18" spans="1:7" ht="14.25" customHeight="1">
      <c r="A18" s="222"/>
      <c r="B18" s="500" t="s">
        <v>636</v>
      </c>
      <c r="C18" s="501"/>
      <c r="D18" s="501"/>
      <c r="E18" s="502"/>
    </row>
    <row r="19" spans="1:7" ht="14.25">
      <c r="A19" s="222"/>
      <c r="B19" s="500"/>
      <c r="C19" s="501"/>
      <c r="D19" s="501"/>
      <c r="E19" s="502"/>
    </row>
    <row r="20" spans="1:7" ht="14.25" customHeight="1">
      <c r="A20" s="222"/>
      <c r="B20" s="500" t="s">
        <v>637</v>
      </c>
      <c r="C20" s="501"/>
      <c r="D20" s="501"/>
      <c r="E20" s="502"/>
    </row>
    <row r="21" spans="1:7" ht="14.25">
      <c r="A21" s="222"/>
      <c r="B21" s="500"/>
      <c r="C21" s="501"/>
      <c r="D21" s="501"/>
      <c r="E21" s="502"/>
    </row>
    <row r="22" spans="1:7" ht="14.25" customHeight="1">
      <c r="A22" s="222"/>
      <c r="B22" s="500" t="s">
        <v>638</v>
      </c>
      <c r="C22" s="501"/>
      <c r="D22" s="501"/>
      <c r="E22" s="502"/>
    </row>
    <row r="23" spans="1:7" ht="14.25">
      <c r="A23" s="222"/>
      <c r="B23" s="500"/>
      <c r="C23" s="501"/>
      <c r="D23" s="501"/>
      <c r="E23" s="502"/>
    </row>
    <row r="24" spans="1:7" ht="14.25" customHeight="1">
      <c r="A24" s="222"/>
      <c r="B24" s="500" t="s">
        <v>639</v>
      </c>
      <c r="C24" s="501"/>
      <c r="D24" s="501"/>
      <c r="E24" s="502"/>
    </row>
    <row r="25" spans="1:7" ht="14.25" customHeight="1">
      <c r="A25" s="222"/>
      <c r="B25" s="500" t="s">
        <v>640</v>
      </c>
      <c r="C25" s="501"/>
      <c r="D25" s="501"/>
      <c r="E25" s="502"/>
    </row>
    <row r="26" spans="1:7" ht="14.25">
      <c r="A26" s="222"/>
      <c r="B26" s="500"/>
      <c r="C26" s="501"/>
      <c r="D26" s="501"/>
      <c r="E26" s="502"/>
    </row>
    <row r="27" spans="1:7" ht="14.25">
      <c r="A27" s="222"/>
      <c r="B27" s="500"/>
      <c r="C27" s="501"/>
      <c r="D27" s="501"/>
      <c r="E27" s="502"/>
    </row>
    <row r="28" spans="1:7" ht="15" thickBot="1">
      <c r="A28" s="223"/>
      <c r="B28" s="503"/>
      <c r="C28" s="504"/>
      <c r="D28" s="504"/>
      <c r="E28" s="505"/>
    </row>
    <row r="29" spans="1:7" ht="7.5" customHeight="1" thickBot="1">
      <c r="A29" s="224"/>
      <c r="B29" s="506"/>
      <c r="C29" s="506"/>
      <c r="D29" s="506"/>
      <c r="E29" s="506"/>
      <c r="G29" s="225"/>
    </row>
    <row r="30" spans="1:7" ht="14.25">
      <c r="A30" s="491" t="s">
        <v>641</v>
      </c>
      <c r="B30" s="492"/>
      <c r="C30" s="492"/>
      <c r="D30" s="492"/>
      <c r="E30" s="493"/>
    </row>
    <row r="31" spans="1:7" ht="14.25">
      <c r="A31" s="226" t="s">
        <v>502</v>
      </c>
      <c r="B31" s="494" t="s">
        <v>503</v>
      </c>
      <c r="C31" s="495"/>
      <c r="D31" s="495"/>
      <c r="E31" s="496"/>
    </row>
    <row r="32" spans="1:7" ht="14.25" customHeight="1">
      <c r="A32" s="227"/>
      <c r="B32" s="497" t="s">
        <v>642</v>
      </c>
      <c r="C32" s="498"/>
      <c r="D32" s="498"/>
      <c r="E32" s="499"/>
    </row>
    <row r="33" spans="1:5">
      <c r="A33" s="228"/>
      <c r="B33" s="507"/>
      <c r="C33" s="508"/>
      <c r="D33" s="508"/>
      <c r="E33" s="509"/>
    </row>
    <row r="34" spans="1:5">
      <c r="A34" s="228"/>
      <c r="B34" s="507"/>
      <c r="C34" s="508"/>
      <c r="D34" s="508"/>
      <c r="E34" s="509"/>
    </row>
    <row r="35" spans="1:5">
      <c r="A35" s="228"/>
      <c r="B35" s="507"/>
      <c r="C35" s="508"/>
      <c r="D35" s="508"/>
      <c r="E35" s="509"/>
    </row>
    <row r="36" spans="1:5">
      <c r="A36" s="228"/>
      <c r="B36" s="507"/>
      <c r="C36" s="508"/>
      <c r="D36" s="508"/>
      <c r="E36" s="509"/>
    </row>
    <row r="37" spans="1:5">
      <c r="A37" s="228"/>
      <c r="B37" s="507"/>
      <c r="C37" s="508"/>
      <c r="D37" s="508"/>
      <c r="E37" s="509"/>
    </row>
    <row r="38" spans="1:5">
      <c r="A38" s="228"/>
      <c r="B38" s="507"/>
      <c r="C38" s="508"/>
      <c r="D38" s="508"/>
      <c r="E38" s="509"/>
    </row>
    <row r="39" spans="1:5">
      <c r="A39" s="228"/>
      <c r="B39" s="507"/>
      <c r="C39" s="508"/>
      <c r="D39" s="508"/>
      <c r="E39" s="509"/>
    </row>
    <row r="40" spans="1:5">
      <c r="A40" s="228"/>
      <c r="B40" s="507"/>
      <c r="C40" s="508"/>
      <c r="D40" s="508"/>
      <c r="E40" s="509"/>
    </row>
    <row r="41" spans="1:5">
      <c r="A41" s="228"/>
      <c r="B41" s="507"/>
      <c r="C41" s="508"/>
      <c r="D41" s="508"/>
      <c r="E41" s="509"/>
    </row>
    <row r="42" spans="1:5">
      <c r="A42" s="228"/>
      <c r="B42" s="507"/>
      <c r="C42" s="508"/>
      <c r="D42" s="508"/>
      <c r="E42" s="509"/>
    </row>
    <row r="43" spans="1:5">
      <c r="A43" s="228"/>
      <c r="B43" s="507"/>
      <c r="C43" s="508"/>
      <c r="D43" s="508"/>
      <c r="E43" s="509"/>
    </row>
    <row r="44" spans="1:5">
      <c r="A44" s="228"/>
      <c r="B44" s="507"/>
      <c r="C44" s="508"/>
      <c r="D44" s="508"/>
      <c r="E44" s="509"/>
    </row>
    <row r="45" spans="1:5">
      <c r="A45" s="228"/>
      <c r="B45" s="507"/>
      <c r="C45" s="508"/>
      <c r="D45" s="508"/>
      <c r="E45" s="509"/>
    </row>
    <row r="46" spans="1:5">
      <c r="A46" s="228"/>
      <c r="B46" s="507"/>
      <c r="C46" s="508"/>
      <c r="D46" s="508"/>
      <c r="E46" s="509"/>
    </row>
    <row r="47" spans="1:5">
      <c r="A47" s="228"/>
      <c r="B47" s="507"/>
      <c r="C47" s="508"/>
      <c r="D47" s="508"/>
      <c r="E47" s="509"/>
    </row>
    <row r="48" spans="1:5">
      <c r="A48" s="228"/>
      <c r="B48" s="507"/>
      <c r="C48" s="508"/>
      <c r="D48" s="508"/>
      <c r="E48" s="509"/>
    </row>
    <row r="49" spans="1:5">
      <c r="A49" s="228"/>
      <c r="B49" s="507"/>
      <c r="C49" s="508"/>
      <c r="D49" s="508"/>
      <c r="E49" s="509"/>
    </row>
    <row r="50" spans="1:5">
      <c r="A50" s="228"/>
      <c r="B50" s="507"/>
      <c r="C50" s="508"/>
      <c r="D50" s="508"/>
      <c r="E50" s="509"/>
    </row>
    <row r="51" spans="1:5">
      <c r="A51" s="228"/>
      <c r="B51" s="507"/>
      <c r="C51" s="508"/>
      <c r="D51" s="508"/>
      <c r="E51" s="509"/>
    </row>
    <row r="52" spans="1:5">
      <c r="A52" s="228"/>
      <c r="B52" s="507"/>
      <c r="C52" s="508"/>
      <c r="D52" s="508"/>
      <c r="E52" s="509"/>
    </row>
    <row r="53" spans="1:5">
      <c r="A53" s="228"/>
      <c r="B53" s="507"/>
      <c r="C53" s="508"/>
      <c r="D53" s="508"/>
      <c r="E53" s="509"/>
    </row>
    <row r="54" spans="1:5">
      <c r="A54" s="228"/>
      <c r="B54" s="507"/>
      <c r="C54" s="508"/>
      <c r="D54" s="508"/>
      <c r="E54" s="509"/>
    </row>
    <row r="55" spans="1:5">
      <c r="A55" s="228"/>
      <c r="B55" s="507"/>
      <c r="C55" s="508"/>
      <c r="D55" s="508"/>
      <c r="E55" s="509"/>
    </row>
    <row r="56" spans="1:5">
      <c r="A56" s="228"/>
      <c r="B56" s="507"/>
      <c r="C56" s="508"/>
      <c r="D56" s="508"/>
      <c r="E56" s="509"/>
    </row>
    <row r="57" spans="1:5">
      <c r="A57" s="228"/>
      <c r="B57" s="507"/>
      <c r="C57" s="508"/>
      <c r="D57" s="508"/>
      <c r="E57" s="509"/>
    </row>
    <row r="58" spans="1:5">
      <c r="A58" s="228"/>
      <c r="B58" s="507"/>
      <c r="C58" s="508"/>
      <c r="D58" s="508"/>
      <c r="E58" s="509"/>
    </row>
    <row r="59" spans="1:5" ht="4.5" customHeight="1">
      <c r="A59" s="228"/>
      <c r="B59" s="507"/>
      <c r="C59" s="508"/>
      <c r="D59" s="508"/>
      <c r="E59" s="509"/>
    </row>
    <row r="60" spans="1:5" ht="4.5" customHeight="1">
      <c r="A60" s="228"/>
      <c r="B60" s="507"/>
      <c r="C60" s="508"/>
      <c r="D60" s="508"/>
      <c r="E60" s="509"/>
    </row>
    <row r="61" spans="1:5" ht="4.5" customHeight="1" thickBot="1">
      <c r="A61" s="229"/>
      <c r="B61" s="518"/>
      <c r="C61" s="519"/>
      <c r="D61" s="519"/>
      <c r="E61" s="520"/>
    </row>
    <row r="62" spans="1:5" ht="7.5" customHeight="1" thickBot="1">
      <c r="A62" s="230"/>
      <c r="B62" s="517"/>
      <c r="C62" s="517"/>
      <c r="D62" s="517"/>
      <c r="E62" s="517"/>
    </row>
    <row r="63" spans="1:5" ht="14.25">
      <c r="A63" s="491" t="s">
        <v>643</v>
      </c>
      <c r="B63" s="492"/>
      <c r="C63" s="492"/>
      <c r="D63" s="492"/>
      <c r="E63" s="493"/>
    </row>
    <row r="64" spans="1:5" ht="14.25">
      <c r="A64" s="226" t="s">
        <v>502</v>
      </c>
      <c r="B64" s="494" t="s">
        <v>503</v>
      </c>
      <c r="C64" s="495"/>
      <c r="D64" s="495"/>
      <c r="E64" s="496"/>
    </row>
    <row r="65" spans="1:5" ht="30.75" customHeight="1">
      <c r="A65" s="231"/>
      <c r="B65" s="497" t="s">
        <v>644</v>
      </c>
      <c r="C65" s="498"/>
      <c r="D65" s="498"/>
      <c r="E65" s="499"/>
    </row>
    <row r="66" spans="1:5" ht="14.25">
      <c r="A66" s="232"/>
      <c r="B66" s="500"/>
      <c r="C66" s="501"/>
      <c r="D66" s="501"/>
      <c r="E66" s="502"/>
    </row>
    <row r="67" spans="1:5" ht="14.25" customHeight="1">
      <c r="A67" s="232"/>
      <c r="B67" s="500" t="s">
        <v>505</v>
      </c>
      <c r="C67" s="501"/>
      <c r="D67" s="501"/>
      <c r="E67" s="502"/>
    </row>
    <row r="68" spans="1:5" ht="14.25">
      <c r="A68" s="232"/>
      <c r="B68" s="514" t="s">
        <v>645</v>
      </c>
      <c r="C68" s="515"/>
      <c r="D68" s="515"/>
      <c r="E68" s="516"/>
    </row>
    <row r="69" spans="1:5" ht="14.25" customHeight="1">
      <c r="A69" s="232"/>
      <c r="B69" s="500" t="s">
        <v>646</v>
      </c>
      <c r="C69" s="501"/>
      <c r="D69" s="501"/>
      <c r="E69" s="502"/>
    </row>
    <row r="70" spans="1:5" ht="14.25">
      <c r="A70" s="232"/>
      <c r="B70" s="500"/>
      <c r="C70" s="501"/>
      <c r="D70" s="501"/>
      <c r="E70" s="502"/>
    </row>
    <row r="71" spans="1:5" ht="14.25" customHeight="1">
      <c r="A71" s="232"/>
      <c r="B71" s="500" t="s">
        <v>647</v>
      </c>
      <c r="C71" s="501"/>
      <c r="D71" s="501"/>
      <c r="E71" s="502"/>
    </row>
    <row r="72" spans="1:5" ht="14.25">
      <c r="A72" s="232"/>
      <c r="B72" s="500"/>
      <c r="C72" s="501"/>
      <c r="D72" s="501"/>
      <c r="E72" s="502"/>
    </row>
    <row r="73" spans="1:5" ht="14.25" customHeight="1">
      <c r="A73" s="232"/>
      <c r="B73" s="500" t="s">
        <v>506</v>
      </c>
      <c r="C73" s="501"/>
      <c r="D73" s="501"/>
      <c r="E73" s="502"/>
    </row>
    <row r="74" spans="1:5" ht="14.25" customHeight="1">
      <c r="A74" s="232"/>
      <c r="B74" s="500" t="s">
        <v>648</v>
      </c>
      <c r="C74" s="501"/>
      <c r="D74" s="501"/>
      <c r="E74" s="502"/>
    </row>
    <row r="75" spans="1:5" ht="14.25" customHeight="1">
      <c r="A75" s="232"/>
      <c r="B75" s="500" t="s">
        <v>649</v>
      </c>
      <c r="C75" s="501"/>
      <c r="D75" s="501"/>
      <c r="E75" s="502"/>
    </row>
    <row r="76" spans="1:5" ht="14.25">
      <c r="A76" s="232"/>
      <c r="B76" s="500"/>
      <c r="C76" s="501"/>
      <c r="D76" s="501"/>
      <c r="E76" s="502"/>
    </row>
    <row r="77" spans="1:5" ht="14.25" customHeight="1">
      <c r="A77" s="232"/>
      <c r="B77" s="500" t="s">
        <v>650</v>
      </c>
      <c r="C77" s="501"/>
      <c r="D77" s="501"/>
      <c r="E77" s="502"/>
    </row>
    <row r="78" spans="1:5">
      <c r="A78" s="232"/>
      <c r="B78" s="507"/>
      <c r="C78" s="508"/>
      <c r="D78" s="508"/>
      <c r="E78" s="509"/>
    </row>
    <row r="79" spans="1:5">
      <c r="A79" s="232"/>
      <c r="B79" s="507"/>
      <c r="C79" s="508"/>
      <c r="D79" s="508"/>
      <c r="E79" s="509"/>
    </row>
    <row r="80" spans="1:5">
      <c r="A80" s="232"/>
      <c r="B80" s="511"/>
      <c r="C80" s="512"/>
      <c r="D80" s="512"/>
      <c r="E80" s="513"/>
    </row>
    <row r="81" spans="1:5">
      <c r="A81" s="232"/>
      <c r="B81" s="511"/>
      <c r="C81" s="512"/>
      <c r="D81" s="512"/>
      <c r="E81" s="513"/>
    </row>
    <row r="82" spans="1:5" ht="5.25" customHeight="1">
      <c r="A82" s="232"/>
      <c r="B82" s="511"/>
      <c r="C82" s="512"/>
      <c r="D82" s="512"/>
      <c r="E82" s="513"/>
    </row>
    <row r="83" spans="1:5" ht="5.25" customHeight="1">
      <c r="A83" s="232"/>
      <c r="B83" s="511"/>
      <c r="C83" s="512"/>
      <c r="D83" s="512"/>
      <c r="E83" s="513"/>
    </row>
    <row r="84" spans="1:5" ht="5.25" customHeight="1" thickBot="1">
      <c r="A84" s="233"/>
      <c r="B84" s="521"/>
      <c r="C84" s="522"/>
      <c r="D84" s="522"/>
      <c r="E84" s="523"/>
    </row>
  </sheetData>
  <sheetProtection formatCells="0" formatRows="0"/>
  <mergeCells count="84">
    <mergeCell ref="B48:E48"/>
    <mergeCell ref="B56:E56"/>
    <mergeCell ref="B57:E57"/>
    <mergeCell ref="B53:E53"/>
    <mergeCell ref="B55:E55"/>
    <mergeCell ref="B84:E84"/>
    <mergeCell ref="B82:E82"/>
    <mergeCell ref="B83:E83"/>
    <mergeCell ref="B71:E71"/>
    <mergeCell ref="B72:E72"/>
    <mergeCell ref="B78:E78"/>
    <mergeCell ref="B73:E73"/>
    <mergeCell ref="B75:E75"/>
    <mergeCell ref="B76:E76"/>
    <mergeCell ref="B77:E77"/>
    <mergeCell ref="B74:E74"/>
    <mergeCell ref="B68:E68"/>
    <mergeCell ref="B64:E64"/>
    <mergeCell ref="B58:E58"/>
    <mergeCell ref="B62:E62"/>
    <mergeCell ref="B54:E54"/>
    <mergeCell ref="B61:E61"/>
    <mergeCell ref="A63:E63"/>
    <mergeCell ref="A1:B1"/>
    <mergeCell ref="B79:E79"/>
    <mergeCell ref="B80:E80"/>
    <mergeCell ref="B81:E81"/>
    <mergeCell ref="B65:E65"/>
    <mergeCell ref="B66:E66"/>
    <mergeCell ref="B67:E67"/>
    <mergeCell ref="B14:E14"/>
    <mergeCell ref="B69:E69"/>
    <mergeCell ref="B70:E70"/>
    <mergeCell ref="B59:E59"/>
    <mergeCell ref="B60:E60"/>
    <mergeCell ref="B49:E49"/>
    <mergeCell ref="B50:E50"/>
    <mergeCell ref="B51:E51"/>
    <mergeCell ref="B52:E52"/>
    <mergeCell ref="B33:E33"/>
    <mergeCell ref="B34:E34"/>
    <mergeCell ref="B45:E45"/>
    <mergeCell ref="B32:E32"/>
    <mergeCell ref="B47:E47"/>
    <mergeCell ref="B39:E39"/>
    <mergeCell ref="B40:E40"/>
    <mergeCell ref="B41:E41"/>
    <mergeCell ref="B42:E42"/>
    <mergeCell ref="B43:E43"/>
    <mergeCell ref="B44:E44"/>
    <mergeCell ref="B35:E35"/>
    <mergeCell ref="B36:E36"/>
    <mergeCell ref="B37:E37"/>
    <mergeCell ref="B38:E38"/>
    <mergeCell ref="B46:E46"/>
    <mergeCell ref="B21:E21"/>
    <mergeCell ref="B31:E31"/>
    <mergeCell ref="B23:E23"/>
    <mergeCell ref="A30:E30"/>
    <mergeCell ref="B28:E28"/>
    <mergeCell ref="B24:E24"/>
    <mergeCell ref="B25:E25"/>
    <mergeCell ref="B26:E26"/>
    <mergeCell ref="B29:E29"/>
    <mergeCell ref="B22:E22"/>
    <mergeCell ref="B27:E27"/>
    <mergeCell ref="B15:E15"/>
    <mergeCell ref="B6:E6"/>
    <mergeCell ref="B7:E7"/>
    <mergeCell ref="B12:E12"/>
    <mergeCell ref="B13:E13"/>
    <mergeCell ref="B8:E8"/>
    <mergeCell ref="B11:E11"/>
    <mergeCell ref="B10:E10"/>
    <mergeCell ref="B19:E19"/>
    <mergeCell ref="B20:E20"/>
    <mergeCell ref="B16:E16"/>
    <mergeCell ref="B17:E17"/>
    <mergeCell ref="B18:E18"/>
    <mergeCell ref="A2:E2"/>
    <mergeCell ref="B3:E3"/>
    <mergeCell ref="B4:E4"/>
    <mergeCell ref="B5:E5"/>
    <mergeCell ref="B9:E9"/>
  </mergeCells>
  <phoneticPr fontId="2"/>
  <pageMargins left="0.78740157480314965" right="0.78740157480314965" top="0.78740157480314965" bottom="0.78740157480314965" header="0.51181102362204722" footer="0.51181102362204722"/>
  <pageSetup paperSize="9" scale="70" fitToHeight="20"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showGridLines="0" view="pageBreakPreview" topLeftCell="O1" zoomScaleNormal="85" zoomScaleSheetLayoutView="100" workbookViewId="0">
      <selection activeCell="H6" sqref="H6"/>
    </sheetView>
  </sheetViews>
  <sheetFormatPr defaultColWidth="13" defaultRowHeight="14.25"/>
  <cols>
    <col min="1" max="1" width="6.5" style="5" customWidth="1"/>
    <col min="2" max="2" width="30.625" style="4" customWidth="1"/>
    <col min="3" max="4" width="9.5" style="4" customWidth="1"/>
    <col min="5" max="6" width="1.625" style="5" customWidth="1"/>
    <col min="7" max="7" width="6.5" style="5" customWidth="1"/>
    <col min="8" max="8" width="30.5" style="5" customWidth="1"/>
    <col min="9" max="10" width="9.5" style="5" customWidth="1"/>
    <col min="11" max="11" width="2.375" style="5" customWidth="1"/>
    <col min="12" max="12" width="22" style="5" customWidth="1"/>
    <col min="13" max="13" width="10.875" style="5" customWidth="1"/>
    <col min="14" max="14" width="7.25" style="5" customWidth="1"/>
    <col min="15" max="15" width="33.875" style="5" customWidth="1"/>
    <col min="16" max="16" width="9" style="5" customWidth="1"/>
    <col min="17" max="17" width="9.375" style="110" customWidth="1"/>
    <col min="18" max="18" width="2.25" style="5" customWidth="1"/>
    <col min="19" max="19" width="7.125" style="5" customWidth="1"/>
    <col min="20" max="20" width="34.25" style="5" customWidth="1"/>
    <col min="21" max="21" width="9.875" style="5" customWidth="1"/>
    <col min="22" max="22" width="2.25" style="5" customWidth="1"/>
    <col min="23" max="23" width="7.375" style="5" customWidth="1"/>
    <col min="24" max="24" width="43" style="5" customWidth="1"/>
    <col min="25" max="16384" width="13" style="5"/>
  </cols>
  <sheetData>
    <row r="1" spans="1:24" ht="33.75" customHeight="1">
      <c r="A1" s="527" t="s">
        <v>83</v>
      </c>
      <c r="B1" s="528"/>
      <c r="C1" s="528"/>
      <c r="D1" s="528"/>
      <c r="G1" s="527" t="s">
        <v>241</v>
      </c>
      <c r="H1" s="528"/>
      <c r="I1" s="528"/>
      <c r="J1" s="528"/>
    </row>
    <row r="2" spans="1:24" ht="15" thickBot="1">
      <c r="A2" s="105" t="s">
        <v>84</v>
      </c>
      <c r="G2" s="106" t="s">
        <v>78</v>
      </c>
      <c r="N2" s="5" t="s">
        <v>77</v>
      </c>
      <c r="Q2" s="107"/>
      <c r="S2" s="5" t="s">
        <v>78</v>
      </c>
      <c r="W2" s="5" t="s">
        <v>79</v>
      </c>
    </row>
    <row r="3" spans="1:24" ht="48.75" thickBot="1">
      <c r="A3" s="95" t="s">
        <v>123</v>
      </c>
      <c r="B3" s="94" t="s">
        <v>82</v>
      </c>
      <c r="C3" s="22" t="s">
        <v>370</v>
      </c>
      <c r="D3" s="23" t="s">
        <v>416</v>
      </c>
      <c r="F3" s="36"/>
      <c r="G3" s="95" t="s">
        <v>123</v>
      </c>
      <c r="H3" s="98" t="s">
        <v>44</v>
      </c>
      <c r="I3" s="22" t="s">
        <v>370</v>
      </c>
      <c r="J3" s="23" t="s">
        <v>416</v>
      </c>
      <c r="K3" s="36"/>
      <c r="L3" s="524" t="s">
        <v>428</v>
      </c>
      <c r="M3" s="4"/>
      <c r="N3" s="50" t="s">
        <v>123</v>
      </c>
      <c r="O3" s="51" t="s">
        <v>312</v>
      </c>
      <c r="P3" s="52" t="s">
        <v>80</v>
      </c>
      <c r="Q3" s="52" t="s">
        <v>81</v>
      </c>
      <c r="R3" s="53"/>
      <c r="S3" s="50" t="s">
        <v>123</v>
      </c>
      <c r="T3" s="51" t="s">
        <v>44</v>
      </c>
      <c r="U3" s="52" t="s">
        <v>81</v>
      </c>
      <c r="V3" s="53"/>
      <c r="W3" s="50" t="s">
        <v>123</v>
      </c>
      <c r="X3" s="51" t="s">
        <v>126</v>
      </c>
    </row>
    <row r="4" spans="1:24" ht="15" thickBot="1">
      <c r="A4" s="24" t="s">
        <v>117</v>
      </c>
      <c r="B4" s="49" t="s">
        <v>118</v>
      </c>
      <c r="C4" s="26"/>
      <c r="D4" s="27"/>
      <c r="F4" s="36"/>
      <c r="G4" s="99" t="s">
        <v>372</v>
      </c>
      <c r="H4" s="97" t="s">
        <v>45</v>
      </c>
      <c r="I4" s="26"/>
      <c r="J4" s="27"/>
      <c r="K4" s="36"/>
      <c r="L4" s="525"/>
      <c r="M4" s="4"/>
      <c r="N4" s="82" t="s">
        <v>313</v>
      </c>
      <c r="O4" s="57" t="s">
        <v>314</v>
      </c>
      <c r="P4" s="57"/>
      <c r="Q4" s="55"/>
      <c r="R4" s="83"/>
      <c r="S4" s="56" t="s">
        <v>372</v>
      </c>
      <c r="T4" s="57" t="s">
        <v>45</v>
      </c>
      <c r="U4" s="58"/>
      <c r="V4" s="59"/>
      <c r="W4" s="56" t="s">
        <v>372</v>
      </c>
      <c r="X4" s="57" t="s">
        <v>127</v>
      </c>
    </row>
    <row r="5" spans="1:24" ht="72.75" customHeight="1">
      <c r="A5" s="15" t="s">
        <v>119</v>
      </c>
      <c r="B5" s="16" t="s">
        <v>343</v>
      </c>
      <c r="C5" s="17"/>
      <c r="D5" s="18"/>
      <c r="F5" s="36"/>
      <c r="G5" s="100" t="s">
        <v>119</v>
      </c>
      <c r="H5" s="16" t="s">
        <v>46</v>
      </c>
      <c r="I5" s="17"/>
      <c r="J5" s="18"/>
      <c r="K5" s="36"/>
      <c r="L5" s="525"/>
      <c r="M5" s="4"/>
      <c r="N5" s="39"/>
      <c r="O5" s="93"/>
      <c r="P5" s="93"/>
      <c r="Q5" s="60"/>
      <c r="R5" s="83"/>
      <c r="S5" s="40"/>
      <c r="T5" s="8"/>
      <c r="U5" s="60"/>
      <c r="V5" s="54"/>
      <c r="W5" s="40" t="s">
        <v>119</v>
      </c>
      <c r="X5" s="8" t="s">
        <v>128</v>
      </c>
    </row>
    <row r="6" spans="1:24" ht="111.75" customHeight="1" thickBot="1">
      <c r="A6" s="7" t="s">
        <v>85</v>
      </c>
      <c r="B6" s="10" t="s">
        <v>344</v>
      </c>
      <c r="C6" s="17"/>
      <c r="D6" s="9"/>
      <c r="F6" s="36"/>
      <c r="G6" s="101" t="s">
        <v>85</v>
      </c>
      <c r="H6" s="12" t="s">
        <v>48</v>
      </c>
      <c r="I6" s="17"/>
      <c r="J6" s="9"/>
      <c r="K6" s="36"/>
      <c r="L6" s="525"/>
      <c r="M6" s="4"/>
      <c r="N6" s="39" t="s">
        <v>315</v>
      </c>
      <c r="O6" s="8" t="s">
        <v>316</v>
      </c>
      <c r="P6" s="60" t="s">
        <v>317</v>
      </c>
      <c r="Q6" s="60" t="s">
        <v>418</v>
      </c>
      <c r="R6" s="55"/>
      <c r="S6" s="40" t="s">
        <v>119</v>
      </c>
      <c r="T6" s="8" t="s">
        <v>46</v>
      </c>
      <c r="U6" s="60" t="s">
        <v>418</v>
      </c>
      <c r="V6" s="54"/>
      <c r="W6" s="40" t="s">
        <v>85</v>
      </c>
      <c r="X6" s="8" t="s">
        <v>47</v>
      </c>
    </row>
    <row r="7" spans="1:24" ht="23.25" thickBot="1">
      <c r="A7" s="24" t="s">
        <v>86</v>
      </c>
      <c r="B7" s="25" t="s">
        <v>96</v>
      </c>
      <c r="C7" s="26"/>
      <c r="D7" s="27"/>
      <c r="G7" s="102" t="s">
        <v>373</v>
      </c>
      <c r="H7" s="25" t="s">
        <v>49</v>
      </c>
      <c r="I7" s="26"/>
      <c r="J7" s="27"/>
      <c r="L7" s="525"/>
      <c r="M7" s="4"/>
      <c r="N7" s="61" t="s">
        <v>318</v>
      </c>
      <c r="O7" s="62" t="s">
        <v>319</v>
      </c>
      <c r="P7" s="60" t="s">
        <v>320</v>
      </c>
      <c r="Q7" s="60" t="s">
        <v>130</v>
      </c>
      <c r="R7" s="55"/>
      <c r="S7" s="61" t="s">
        <v>129</v>
      </c>
      <c r="T7" s="62" t="s">
        <v>383</v>
      </c>
      <c r="U7" s="60" t="s">
        <v>130</v>
      </c>
      <c r="V7" s="54"/>
      <c r="W7" s="61" t="s">
        <v>131</v>
      </c>
      <c r="X7" s="62" t="s">
        <v>383</v>
      </c>
    </row>
    <row r="8" spans="1:24" ht="34.5" thickBot="1">
      <c r="A8" s="15" t="s">
        <v>97</v>
      </c>
      <c r="B8" s="28" t="s">
        <v>345</v>
      </c>
      <c r="C8" s="17"/>
      <c r="D8" s="18"/>
      <c r="F8" s="35"/>
      <c r="G8" s="100" t="s">
        <v>385</v>
      </c>
      <c r="H8" s="28" t="s">
        <v>50</v>
      </c>
      <c r="I8" s="17"/>
      <c r="J8" s="18"/>
      <c r="K8" s="35"/>
      <c r="L8" s="526"/>
      <c r="M8" s="4"/>
      <c r="N8" s="61" t="s">
        <v>321</v>
      </c>
      <c r="O8" s="62" t="s">
        <v>401</v>
      </c>
      <c r="P8" s="60" t="s">
        <v>402</v>
      </c>
      <c r="Q8" s="60" t="s">
        <v>134</v>
      </c>
      <c r="R8" s="55"/>
      <c r="S8" s="61" t="s">
        <v>132</v>
      </c>
      <c r="T8" s="62" t="s">
        <v>133</v>
      </c>
      <c r="U8" s="60" t="s">
        <v>134</v>
      </c>
      <c r="V8" s="54"/>
      <c r="W8" s="61" t="s">
        <v>135</v>
      </c>
      <c r="X8" s="62" t="s">
        <v>136</v>
      </c>
    </row>
    <row r="9" spans="1:24" ht="90.75" thickBot="1">
      <c r="A9" s="7" t="s">
        <v>98</v>
      </c>
      <c r="B9" s="8" t="s">
        <v>346</v>
      </c>
      <c r="C9" s="17"/>
      <c r="D9" s="9"/>
      <c r="F9" s="35"/>
      <c r="G9" s="103" t="s">
        <v>386</v>
      </c>
      <c r="H9" s="8" t="s">
        <v>51</v>
      </c>
      <c r="I9" s="17"/>
      <c r="J9" s="9"/>
      <c r="K9" s="35"/>
      <c r="L9" s="36"/>
      <c r="M9" s="4"/>
      <c r="N9" s="61" t="s">
        <v>403</v>
      </c>
      <c r="O9" s="62" t="s">
        <v>404</v>
      </c>
      <c r="P9" s="60" t="s">
        <v>405</v>
      </c>
      <c r="Q9" s="60" t="s">
        <v>139</v>
      </c>
      <c r="R9" s="55"/>
      <c r="S9" s="61" t="s">
        <v>137</v>
      </c>
      <c r="T9" s="62" t="s">
        <v>138</v>
      </c>
      <c r="U9" s="60" t="s">
        <v>139</v>
      </c>
      <c r="V9" s="54"/>
      <c r="W9" s="61" t="s">
        <v>140</v>
      </c>
      <c r="X9" s="62" t="s">
        <v>141</v>
      </c>
    </row>
    <row r="10" spans="1:24" ht="34.5" thickBot="1">
      <c r="A10" s="24" t="s">
        <v>99</v>
      </c>
      <c r="B10" s="25" t="s">
        <v>100</v>
      </c>
      <c r="C10" s="26"/>
      <c r="D10" s="27"/>
      <c r="F10" s="35"/>
      <c r="G10" s="101" t="s">
        <v>387</v>
      </c>
      <c r="H10" s="12" t="s">
        <v>53</v>
      </c>
      <c r="I10" s="17"/>
      <c r="J10" s="9"/>
      <c r="K10" s="35"/>
      <c r="L10" s="35"/>
      <c r="N10" s="61" t="s">
        <v>406</v>
      </c>
      <c r="O10" s="62" t="s">
        <v>407</v>
      </c>
      <c r="P10" s="60" t="s">
        <v>408</v>
      </c>
      <c r="Q10" s="60" t="s">
        <v>143</v>
      </c>
      <c r="R10" s="55"/>
      <c r="S10" s="61" t="s">
        <v>142</v>
      </c>
      <c r="T10" s="62" t="s">
        <v>384</v>
      </c>
      <c r="U10" s="60" t="s">
        <v>143</v>
      </c>
      <c r="V10" s="54"/>
      <c r="W10" s="61" t="s">
        <v>144</v>
      </c>
      <c r="X10" s="62" t="s">
        <v>145</v>
      </c>
    </row>
    <row r="11" spans="1:24" ht="41.25" thickBot="1">
      <c r="A11" s="24" t="s">
        <v>87</v>
      </c>
      <c r="B11" s="25" t="s">
        <v>101</v>
      </c>
      <c r="C11" s="26"/>
      <c r="D11" s="27"/>
      <c r="F11" s="35"/>
      <c r="G11" s="99" t="s">
        <v>374</v>
      </c>
      <c r="H11" s="96" t="s">
        <v>55</v>
      </c>
      <c r="I11" s="26"/>
      <c r="J11" s="27"/>
      <c r="K11" s="35"/>
      <c r="L11" s="35"/>
      <c r="N11" s="61" t="s">
        <v>409</v>
      </c>
      <c r="O11" s="62" t="s">
        <v>427</v>
      </c>
      <c r="P11" s="60" t="s">
        <v>410</v>
      </c>
      <c r="Q11" s="60" t="s">
        <v>420</v>
      </c>
      <c r="R11" s="55"/>
      <c r="S11" s="61" t="s">
        <v>146</v>
      </c>
      <c r="T11" s="62" t="s">
        <v>426</v>
      </c>
      <c r="U11" s="60" t="s">
        <v>420</v>
      </c>
      <c r="V11" s="54"/>
      <c r="W11" s="61" t="s">
        <v>147</v>
      </c>
      <c r="X11" s="62" t="s">
        <v>148</v>
      </c>
    </row>
    <row r="12" spans="1:24" ht="57" thickBot="1">
      <c r="A12" s="15" t="s">
        <v>102</v>
      </c>
      <c r="B12" s="28" t="s">
        <v>347</v>
      </c>
      <c r="C12" s="17"/>
      <c r="D12" s="18"/>
      <c r="F12" s="35"/>
      <c r="G12" s="102" t="s">
        <v>375</v>
      </c>
      <c r="H12" s="25" t="s">
        <v>400</v>
      </c>
      <c r="I12" s="26"/>
      <c r="J12" s="27"/>
      <c r="K12" s="35"/>
      <c r="L12" s="35"/>
      <c r="N12" s="61" t="s">
        <v>411</v>
      </c>
      <c r="O12" s="62" t="s">
        <v>412</v>
      </c>
      <c r="P12" s="60" t="s">
        <v>413</v>
      </c>
      <c r="Q12" s="60" t="s">
        <v>151</v>
      </c>
      <c r="R12" s="55"/>
      <c r="S12" s="61" t="s">
        <v>149</v>
      </c>
      <c r="T12" s="62" t="s">
        <v>150</v>
      </c>
      <c r="U12" s="60" t="s">
        <v>151</v>
      </c>
      <c r="V12" s="54"/>
      <c r="W12" s="61" t="s">
        <v>152</v>
      </c>
      <c r="X12" s="62" t="s">
        <v>153</v>
      </c>
    </row>
    <row r="13" spans="1:24" ht="84.75" customHeight="1">
      <c r="A13" s="7" t="s">
        <v>88</v>
      </c>
      <c r="B13" s="8" t="s">
        <v>348</v>
      </c>
      <c r="C13" s="17"/>
      <c r="D13" s="9"/>
      <c r="F13" s="35"/>
      <c r="G13" s="100" t="s">
        <v>102</v>
      </c>
      <c r="H13" s="28" t="s">
        <v>56</v>
      </c>
      <c r="I13" s="17"/>
      <c r="J13" s="18"/>
      <c r="K13" s="35"/>
      <c r="L13" s="35"/>
      <c r="N13" s="61" t="s">
        <v>414</v>
      </c>
      <c r="O13" s="62" t="s">
        <v>2</v>
      </c>
      <c r="P13" s="60" t="s">
        <v>3</v>
      </c>
      <c r="Q13" s="60" t="s">
        <v>156</v>
      </c>
      <c r="R13" s="55"/>
      <c r="S13" s="61" t="s">
        <v>154</v>
      </c>
      <c r="T13" s="62" t="s">
        <v>155</v>
      </c>
      <c r="U13" s="60" t="s">
        <v>156</v>
      </c>
      <c r="V13" s="54"/>
      <c r="W13" s="61" t="s">
        <v>157</v>
      </c>
      <c r="X13" s="62" t="s">
        <v>158</v>
      </c>
    </row>
    <row r="14" spans="1:24" ht="128.25" customHeight="1" thickBot="1">
      <c r="A14" s="7" t="s">
        <v>89</v>
      </c>
      <c r="B14" s="10" t="s">
        <v>349</v>
      </c>
      <c r="C14" s="17"/>
      <c r="D14" s="9"/>
      <c r="F14" s="35"/>
      <c r="G14" s="103" t="s">
        <v>88</v>
      </c>
      <c r="H14" s="8" t="s">
        <v>57</v>
      </c>
      <c r="I14" s="17"/>
      <c r="J14" s="9"/>
      <c r="K14" s="35"/>
      <c r="L14" s="35"/>
      <c r="N14" s="61" t="s">
        <v>4</v>
      </c>
      <c r="O14" s="62" t="s">
        <v>425</v>
      </c>
      <c r="P14" s="60" t="s">
        <v>5</v>
      </c>
      <c r="Q14" s="60" t="s">
        <v>421</v>
      </c>
      <c r="R14" s="55"/>
      <c r="S14" s="61" t="s">
        <v>159</v>
      </c>
      <c r="T14" s="62" t="s">
        <v>425</v>
      </c>
      <c r="U14" s="60" t="s">
        <v>421</v>
      </c>
      <c r="V14" s="54"/>
      <c r="W14" s="61" t="s">
        <v>161</v>
      </c>
      <c r="X14" s="62" t="s">
        <v>160</v>
      </c>
    </row>
    <row r="15" spans="1:24" ht="42" customHeight="1" thickBot="1">
      <c r="A15" s="24" t="s">
        <v>103</v>
      </c>
      <c r="B15" s="25" t="s">
        <v>104</v>
      </c>
      <c r="C15" s="26"/>
      <c r="D15" s="27"/>
      <c r="F15" s="35"/>
      <c r="G15" s="101" t="s">
        <v>89</v>
      </c>
      <c r="H15" s="12" t="s">
        <v>59</v>
      </c>
      <c r="I15" s="17"/>
      <c r="J15" s="9"/>
      <c r="K15" s="35"/>
      <c r="L15" s="35"/>
      <c r="N15" s="61"/>
      <c r="O15" s="62"/>
      <c r="P15" s="60"/>
      <c r="Q15" s="60"/>
      <c r="R15" s="55"/>
      <c r="S15" s="40"/>
      <c r="T15" s="10"/>
      <c r="U15" s="60"/>
      <c r="V15" s="54"/>
      <c r="W15" s="61" t="s">
        <v>162</v>
      </c>
      <c r="X15" s="62" t="s">
        <v>163</v>
      </c>
    </row>
    <row r="16" spans="1:24" ht="68.25" thickBot="1">
      <c r="A16" s="15" t="s">
        <v>90</v>
      </c>
      <c r="B16" s="28" t="s">
        <v>350</v>
      </c>
      <c r="C16" s="17"/>
      <c r="D16" s="18"/>
      <c r="F16" s="35"/>
      <c r="G16" s="102" t="s">
        <v>376</v>
      </c>
      <c r="H16" s="25" t="s">
        <v>399</v>
      </c>
      <c r="I16" s="26"/>
      <c r="J16" s="27"/>
      <c r="K16" s="35"/>
      <c r="L16" s="35"/>
      <c r="N16" s="39" t="s">
        <v>6</v>
      </c>
      <c r="O16" s="10" t="s">
        <v>7</v>
      </c>
      <c r="P16" s="60" t="s">
        <v>8</v>
      </c>
      <c r="Q16" s="60" t="s">
        <v>164</v>
      </c>
      <c r="R16" s="55"/>
      <c r="S16" s="40" t="s">
        <v>85</v>
      </c>
      <c r="T16" s="10" t="s">
        <v>48</v>
      </c>
      <c r="U16" s="60" t="s">
        <v>164</v>
      </c>
      <c r="V16" s="88"/>
      <c r="W16" s="61"/>
      <c r="X16" s="62"/>
    </row>
    <row r="17" spans="1:24" ht="101.25">
      <c r="A17" s="7" t="s">
        <v>91</v>
      </c>
      <c r="B17" s="10" t="s">
        <v>351</v>
      </c>
      <c r="C17" s="17"/>
      <c r="D17" s="9"/>
      <c r="G17" s="100" t="s">
        <v>90</v>
      </c>
      <c r="H17" s="28" t="s">
        <v>183</v>
      </c>
      <c r="I17" s="17"/>
      <c r="J17" s="18"/>
      <c r="N17" s="82" t="s">
        <v>9</v>
      </c>
      <c r="O17" s="63" t="s">
        <v>10</v>
      </c>
      <c r="P17" s="63"/>
      <c r="Q17" s="64"/>
      <c r="R17" s="84"/>
      <c r="S17" s="56" t="s">
        <v>373</v>
      </c>
      <c r="T17" s="63" t="s">
        <v>49</v>
      </c>
      <c r="U17" s="64"/>
      <c r="V17" s="65"/>
      <c r="W17" s="56" t="s">
        <v>373</v>
      </c>
      <c r="X17" s="63" t="s">
        <v>165</v>
      </c>
    </row>
    <row r="18" spans="1:24" ht="67.5">
      <c r="A18" s="7" t="s">
        <v>105</v>
      </c>
      <c r="B18" s="10" t="s">
        <v>352</v>
      </c>
      <c r="C18" s="17"/>
      <c r="D18" s="9"/>
      <c r="G18" s="103" t="s">
        <v>91</v>
      </c>
      <c r="H18" s="10" t="s">
        <v>185</v>
      </c>
      <c r="I18" s="17"/>
      <c r="J18" s="9"/>
      <c r="N18" s="39"/>
      <c r="O18" s="91"/>
      <c r="P18" s="91"/>
      <c r="Q18" s="68"/>
      <c r="R18" s="84"/>
      <c r="S18" s="66"/>
      <c r="T18" s="67"/>
      <c r="U18" s="68"/>
      <c r="V18" s="69"/>
      <c r="W18" s="56" t="s">
        <v>166</v>
      </c>
      <c r="X18" s="63" t="s">
        <v>167</v>
      </c>
    </row>
    <row r="19" spans="1:24" ht="68.25" thickBot="1">
      <c r="A19" s="7" t="s">
        <v>92</v>
      </c>
      <c r="B19" s="8" t="s">
        <v>353</v>
      </c>
      <c r="C19" s="17"/>
      <c r="D19" s="9"/>
      <c r="G19" s="103" t="s">
        <v>105</v>
      </c>
      <c r="H19" s="10" t="s">
        <v>60</v>
      </c>
      <c r="I19" s="17"/>
      <c r="J19" s="9"/>
      <c r="N19" s="39" t="s">
        <v>11</v>
      </c>
      <c r="O19" s="10" t="s">
        <v>12</v>
      </c>
      <c r="P19" s="54" t="s">
        <v>13</v>
      </c>
      <c r="Q19" s="54" t="s">
        <v>422</v>
      </c>
      <c r="R19" s="55"/>
      <c r="S19" s="40" t="s">
        <v>385</v>
      </c>
      <c r="T19" s="10" t="s">
        <v>50</v>
      </c>
      <c r="U19" s="54" t="s">
        <v>422</v>
      </c>
      <c r="V19" s="55"/>
      <c r="W19" s="40" t="s">
        <v>168</v>
      </c>
      <c r="X19" s="10" t="s">
        <v>169</v>
      </c>
    </row>
    <row r="20" spans="1:24" ht="79.5" thickBot="1">
      <c r="A20" s="24" t="s">
        <v>106</v>
      </c>
      <c r="B20" s="25" t="s">
        <v>107</v>
      </c>
      <c r="C20" s="26"/>
      <c r="D20" s="27"/>
      <c r="G20" s="101" t="s">
        <v>92</v>
      </c>
      <c r="H20" s="12" t="s">
        <v>61</v>
      </c>
      <c r="I20" s="17"/>
      <c r="J20" s="9"/>
      <c r="N20" s="39" t="s">
        <v>14</v>
      </c>
      <c r="O20" s="8" t="s">
        <v>15</v>
      </c>
      <c r="P20" s="70" t="s">
        <v>16</v>
      </c>
      <c r="Q20" s="70" t="s">
        <v>238</v>
      </c>
      <c r="R20" s="85"/>
      <c r="S20" s="40" t="s">
        <v>386</v>
      </c>
      <c r="T20" s="8" t="s">
        <v>51</v>
      </c>
      <c r="U20" s="70" t="s">
        <v>52</v>
      </c>
      <c r="V20" s="55"/>
      <c r="W20" s="40"/>
      <c r="X20" s="10"/>
    </row>
    <row r="21" spans="1:24" ht="79.5" thickBot="1">
      <c r="A21" s="15" t="s">
        <v>93</v>
      </c>
      <c r="B21" s="28" t="s">
        <v>354</v>
      </c>
      <c r="C21" s="17"/>
      <c r="D21" s="18"/>
      <c r="G21" s="102" t="s">
        <v>377</v>
      </c>
      <c r="H21" s="25" t="s">
        <v>62</v>
      </c>
      <c r="I21" s="26"/>
      <c r="J21" s="27"/>
      <c r="N21" s="39"/>
      <c r="O21" s="8"/>
      <c r="P21" s="70"/>
      <c r="Q21" s="70"/>
      <c r="R21" s="85"/>
      <c r="S21" s="40"/>
      <c r="T21" s="8"/>
      <c r="U21" s="70"/>
      <c r="V21" s="75"/>
      <c r="W21" s="40" t="s">
        <v>170</v>
      </c>
      <c r="X21" s="8" t="s">
        <v>171</v>
      </c>
    </row>
    <row r="22" spans="1:24" ht="67.5">
      <c r="A22" s="7" t="s">
        <v>108</v>
      </c>
      <c r="B22" s="10" t="s">
        <v>355</v>
      </c>
      <c r="C22" s="17"/>
      <c r="D22" s="9"/>
      <c r="G22" s="100" t="s">
        <v>388</v>
      </c>
      <c r="H22" s="28" t="s">
        <v>63</v>
      </c>
      <c r="I22" s="17"/>
      <c r="J22" s="18"/>
      <c r="N22" s="39"/>
      <c r="O22" s="8"/>
      <c r="P22" s="70"/>
      <c r="Q22" s="68"/>
      <c r="R22" s="85"/>
      <c r="S22" s="66"/>
      <c r="T22" s="67"/>
      <c r="U22" s="68"/>
      <c r="V22" s="69"/>
      <c r="W22" s="56" t="s">
        <v>172</v>
      </c>
      <c r="X22" s="63" t="s">
        <v>173</v>
      </c>
    </row>
    <row r="23" spans="1:24" ht="56.25">
      <c r="A23" s="7" t="s">
        <v>109</v>
      </c>
      <c r="B23" s="10" t="s">
        <v>356</v>
      </c>
      <c r="C23" s="17"/>
      <c r="D23" s="9"/>
      <c r="G23" s="103" t="s">
        <v>389</v>
      </c>
      <c r="H23" s="10" t="s">
        <v>65</v>
      </c>
      <c r="I23" s="17"/>
      <c r="J23" s="9"/>
      <c r="N23" s="39"/>
      <c r="O23" s="8"/>
      <c r="P23" s="70"/>
      <c r="Q23" s="71"/>
      <c r="R23" s="85"/>
      <c r="S23" s="40"/>
      <c r="T23" s="8"/>
      <c r="U23" s="70"/>
      <c r="V23" s="75"/>
      <c r="W23" s="40" t="s">
        <v>174</v>
      </c>
      <c r="X23" s="10" t="s">
        <v>175</v>
      </c>
    </row>
    <row r="24" spans="1:24" ht="57" thickBot="1">
      <c r="A24" s="7" t="s">
        <v>110</v>
      </c>
      <c r="B24" s="10" t="s">
        <v>357</v>
      </c>
      <c r="C24" s="17"/>
      <c r="D24" s="9"/>
      <c r="G24" s="103" t="s">
        <v>390</v>
      </c>
      <c r="H24" s="10" t="s">
        <v>66</v>
      </c>
      <c r="I24" s="17"/>
      <c r="J24" s="9"/>
      <c r="N24" s="61"/>
      <c r="O24" s="62"/>
      <c r="P24" s="70"/>
      <c r="Q24" s="71"/>
      <c r="R24" s="86"/>
      <c r="S24" s="40" t="s">
        <v>387</v>
      </c>
      <c r="T24" s="10" t="s">
        <v>53</v>
      </c>
      <c r="U24" s="73" t="s">
        <v>54</v>
      </c>
      <c r="V24" s="72"/>
      <c r="W24" s="40" t="s">
        <v>176</v>
      </c>
      <c r="X24" s="10" t="s">
        <v>177</v>
      </c>
    </row>
    <row r="25" spans="1:24" ht="57" thickBot="1">
      <c r="A25" s="24" t="s">
        <v>111</v>
      </c>
      <c r="B25" s="25" t="s">
        <v>112</v>
      </c>
      <c r="C25" s="26"/>
      <c r="D25" s="27"/>
      <c r="G25" s="101" t="s">
        <v>391</v>
      </c>
      <c r="H25" s="12" t="s">
        <v>67</v>
      </c>
      <c r="I25" s="17"/>
      <c r="J25" s="9"/>
      <c r="N25" s="82" t="s">
        <v>17</v>
      </c>
      <c r="O25" s="63" t="s">
        <v>18</v>
      </c>
      <c r="P25" s="63"/>
      <c r="Q25" s="71"/>
      <c r="R25" s="84"/>
      <c r="S25" s="56" t="s">
        <v>374</v>
      </c>
      <c r="T25" s="63" t="s">
        <v>55</v>
      </c>
      <c r="U25" s="64"/>
      <c r="V25" s="72"/>
      <c r="W25" s="40"/>
      <c r="X25" s="10"/>
    </row>
    <row r="26" spans="1:24" ht="15" thickBot="1">
      <c r="A26" s="24" t="s">
        <v>94</v>
      </c>
      <c r="B26" s="25" t="s">
        <v>113</v>
      </c>
      <c r="C26" s="26"/>
      <c r="D26" s="27"/>
      <c r="G26" s="102" t="s">
        <v>378</v>
      </c>
      <c r="H26" s="25" t="s">
        <v>379</v>
      </c>
      <c r="I26" s="26"/>
      <c r="J26" s="27"/>
      <c r="N26" s="82" t="s">
        <v>19</v>
      </c>
      <c r="O26" s="63" t="s">
        <v>20</v>
      </c>
      <c r="P26" s="63"/>
      <c r="Q26" s="68"/>
      <c r="R26" s="84"/>
      <c r="S26" s="56" t="s">
        <v>375</v>
      </c>
      <c r="T26" s="63" t="s">
        <v>400</v>
      </c>
      <c r="U26" s="64"/>
      <c r="V26" s="72"/>
      <c r="W26" s="40"/>
      <c r="X26" s="10"/>
    </row>
    <row r="27" spans="1:24" ht="79.5" thickBot="1">
      <c r="A27" s="30" t="s">
        <v>95</v>
      </c>
      <c r="B27" s="31" t="s">
        <v>358</v>
      </c>
      <c r="C27" s="17"/>
      <c r="D27" s="32"/>
      <c r="G27" s="102" t="s">
        <v>371</v>
      </c>
      <c r="H27" s="25" t="s">
        <v>221</v>
      </c>
      <c r="I27" s="26"/>
      <c r="J27" s="27"/>
      <c r="N27" s="39" t="s">
        <v>21</v>
      </c>
      <c r="O27" s="10" t="s">
        <v>22</v>
      </c>
      <c r="P27" s="73" t="s">
        <v>23</v>
      </c>
      <c r="Q27" s="73" t="s">
        <v>239</v>
      </c>
      <c r="R27" s="74"/>
      <c r="S27" s="40" t="s">
        <v>102</v>
      </c>
      <c r="T27" s="10" t="s">
        <v>56</v>
      </c>
      <c r="U27" s="73" t="s">
        <v>52</v>
      </c>
      <c r="V27" s="69"/>
      <c r="W27" s="89"/>
      <c r="X27" s="90"/>
    </row>
    <row r="28" spans="1:24" ht="113.25" thickBot="1">
      <c r="A28" s="24" t="s">
        <v>323</v>
      </c>
      <c r="B28" s="25" t="s">
        <v>322</v>
      </c>
      <c r="C28" s="26"/>
      <c r="D28" s="27"/>
      <c r="G28" s="104" t="s">
        <v>371</v>
      </c>
      <c r="H28" s="37" t="s">
        <v>69</v>
      </c>
      <c r="I28" s="17"/>
      <c r="J28" s="18"/>
      <c r="N28" s="39" t="s">
        <v>88</v>
      </c>
      <c r="O28" s="8" t="s">
        <v>194</v>
      </c>
      <c r="P28" s="70" t="s">
        <v>24</v>
      </c>
      <c r="Q28" s="70" t="s">
        <v>195</v>
      </c>
      <c r="R28" s="75"/>
      <c r="S28" s="40" t="s">
        <v>88</v>
      </c>
      <c r="T28" s="8" t="s">
        <v>57</v>
      </c>
      <c r="U28" s="73" t="s">
        <v>58</v>
      </c>
      <c r="V28" s="74"/>
      <c r="W28" s="89"/>
      <c r="X28" s="90"/>
    </row>
    <row r="29" spans="1:24" ht="45.75" thickBot="1">
      <c r="A29" s="24" t="s">
        <v>324</v>
      </c>
      <c r="B29" s="37" t="s">
        <v>359</v>
      </c>
      <c r="C29" s="17"/>
      <c r="D29" s="38"/>
      <c r="G29" s="102" t="s">
        <v>323</v>
      </c>
      <c r="H29" s="25" t="s">
        <v>227</v>
      </c>
      <c r="I29" s="26"/>
      <c r="J29" s="27"/>
      <c r="N29" s="39" t="s">
        <v>89</v>
      </c>
      <c r="O29" s="10" t="s">
        <v>198</v>
      </c>
      <c r="P29" s="73" t="s">
        <v>25</v>
      </c>
      <c r="Q29" s="73" t="s">
        <v>199</v>
      </c>
      <c r="R29" s="74"/>
      <c r="S29" s="40" t="s">
        <v>89</v>
      </c>
      <c r="T29" s="10" t="s">
        <v>59</v>
      </c>
      <c r="U29" s="73" t="s">
        <v>210</v>
      </c>
      <c r="V29" s="72"/>
      <c r="W29" s="40" t="s">
        <v>178</v>
      </c>
      <c r="X29" s="10" t="s">
        <v>179</v>
      </c>
    </row>
    <row r="30" spans="1:24" ht="45.75" thickBot="1">
      <c r="A30" s="24" t="s">
        <v>325</v>
      </c>
      <c r="B30" s="25" t="s">
        <v>360</v>
      </c>
      <c r="C30" s="26"/>
      <c r="D30" s="27"/>
      <c r="G30" s="104" t="s">
        <v>323</v>
      </c>
      <c r="H30" s="37" t="s">
        <v>70</v>
      </c>
      <c r="I30" s="17"/>
      <c r="J30" s="18"/>
      <c r="N30" s="82" t="s">
        <v>376</v>
      </c>
      <c r="O30" s="63" t="s">
        <v>204</v>
      </c>
      <c r="P30" s="63"/>
      <c r="Q30" s="73"/>
      <c r="R30" s="84"/>
      <c r="S30" s="56" t="s">
        <v>376</v>
      </c>
      <c r="T30" s="63" t="s">
        <v>399</v>
      </c>
      <c r="U30" s="64"/>
      <c r="V30" s="72"/>
      <c r="W30" s="56" t="s">
        <v>180</v>
      </c>
      <c r="X30" s="63" t="s">
        <v>181</v>
      </c>
    </row>
    <row r="31" spans="1:24" ht="68.25" thickBot="1">
      <c r="A31" s="15" t="s">
        <v>326</v>
      </c>
      <c r="B31" s="28" t="s">
        <v>361</v>
      </c>
      <c r="C31" s="17"/>
      <c r="D31" s="18"/>
      <c r="G31" s="102" t="s">
        <v>325</v>
      </c>
      <c r="H31" s="25" t="s">
        <v>229</v>
      </c>
      <c r="I31" s="26"/>
      <c r="J31" s="27"/>
      <c r="N31" s="39" t="s">
        <v>90</v>
      </c>
      <c r="O31" s="10" t="s">
        <v>205</v>
      </c>
      <c r="P31" s="73" t="s">
        <v>26</v>
      </c>
      <c r="Q31" s="73" t="s">
        <v>422</v>
      </c>
      <c r="R31" s="74"/>
      <c r="S31" s="40" t="s">
        <v>90</v>
      </c>
      <c r="T31" s="10" t="s">
        <v>183</v>
      </c>
      <c r="U31" s="73" t="s">
        <v>213</v>
      </c>
      <c r="V31" s="72"/>
      <c r="W31" s="40" t="s">
        <v>182</v>
      </c>
      <c r="X31" s="10" t="s">
        <v>183</v>
      </c>
    </row>
    <row r="32" spans="1:24" ht="90.75" thickBot="1">
      <c r="A32" s="24" t="s">
        <v>327</v>
      </c>
      <c r="B32" s="25" t="s">
        <v>328</v>
      </c>
      <c r="C32" s="26"/>
      <c r="D32" s="27"/>
      <c r="G32" s="104" t="s">
        <v>325</v>
      </c>
      <c r="H32" s="37" t="s">
        <v>71</v>
      </c>
      <c r="I32" s="17"/>
      <c r="J32" s="18"/>
      <c r="N32" s="39" t="s">
        <v>91</v>
      </c>
      <c r="O32" s="10" t="s">
        <v>206</v>
      </c>
      <c r="P32" s="70" t="s">
        <v>27</v>
      </c>
      <c r="Q32" s="70" t="s">
        <v>423</v>
      </c>
      <c r="R32" s="75"/>
      <c r="S32" s="40" t="s">
        <v>91</v>
      </c>
      <c r="T32" s="10" t="s">
        <v>185</v>
      </c>
      <c r="U32" s="70" t="s">
        <v>219</v>
      </c>
      <c r="V32" s="72"/>
      <c r="W32" s="40" t="s">
        <v>184</v>
      </c>
      <c r="X32" s="10" t="s">
        <v>185</v>
      </c>
    </row>
    <row r="33" spans="1:24" ht="57" thickBot="1">
      <c r="A33" s="15" t="s">
        <v>329</v>
      </c>
      <c r="B33" s="28" t="s">
        <v>362</v>
      </c>
      <c r="C33" s="17"/>
      <c r="D33" s="18"/>
      <c r="G33" s="102" t="s">
        <v>327</v>
      </c>
      <c r="H33" s="25" t="s">
        <v>233</v>
      </c>
      <c r="I33" s="26"/>
      <c r="J33" s="27"/>
      <c r="N33" s="39" t="s">
        <v>105</v>
      </c>
      <c r="O33" s="10" t="s">
        <v>207</v>
      </c>
      <c r="P33" s="70" t="s">
        <v>419</v>
      </c>
      <c r="Q33" s="70" t="s">
        <v>208</v>
      </c>
      <c r="R33" s="75"/>
      <c r="S33" s="40" t="s">
        <v>105</v>
      </c>
      <c r="T33" s="10" t="s">
        <v>60</v>
      </c>
      <c r="U33" s="70" t="s">
        <v>215</v>
      </c>
      <c r="V33" s="72"/>
      <c r="W33" s="40" t="s">
        <v>186</v>
      </c>
      <c r="X33" s="10" t="s">
        <v>187</v>
      </c>
    </row>
    <row r="34" spans="1:24" ht="67.5">
      <c r="A34" s="7" t="s">
        <v>330</v>
      </c>
      <c r="B34" s="10" t="s">
        <v>363</v>
      </c>
      <c r="C34" s="17"/>
      <c r="D34" s="9"/>
      <c r="G34" s="100" t="s">
        <v>329</v>
      </c>
      <c r="H34" s="28" t="s">
        <v>72</v>
      </c>
      <c r="I34" s="17"/>
      <c r="J34" s="18"/>
      <c r="N34" s="39" t="s">
        <v>92</v>
      </c>
      <c r="O34" s="8" t="s">
        <v>209</v>
      </c>
      <c r="P34" s="70" t="s">
        <v>28</v>
      </c>
      <c r="Q34" s="70" t="s">
        <v>210</v>
      </c>
      <c r="R34" s="75"/>
      <c r="S34" s="40" t="s">
        <v>92</v>
      </c>
      <c r="T34" s="10" t="s">
        <v>61</v>
      </c>
      <c r="U34" s="70" t="s">
        <v>217</v>
      </c>
      <c r="V34" s="72"/>
      <c r="W34" s="40" t="s">
        <v>188</v>
      </c>
      <c r="X34" s="10" t="s">
        <v>189</v>
      </c>
    </row>
    <row r="35" spans="1:24" ht="67.5">
      <c r="A35" s="7" t="s">
        <v>331</v>
      </c>
      <c r="B35" s="10" t="s">
        <v>364</v>
      </c>
      <c r="C35" s="17"/>
      <c r="D35" s="9"/>
      <c r="G35" s="103" t="s">
        <v>330</v>
      </c>
      <c r="H35" s="10" t="s">
        <v>246</v>
      </c>
      <c r="I35" s="17"/>
      <c r="J35" s="9"/>
      <c r="N35" s="82" t="s">
        <v>377</v>
      </c>
      <c r="O35" s="63" t="s">
        <v>211</v>
      </c>
      <c r="P35" s="63"/>
      <c r="Q35" s="64"/>
      <c r="R35" s="84"/>
      <c r="S35" s="56" t="s">
        <v>377</v>
      </c>
      <c r="T35" s="63" t="s">
        <v>62</v>
      </c>
      <c r="U35" s="64"/>
      <c r="V35" s="69"/>
      <c r="W35" s="56" t="s">
        <v>190</v>
      </c>
      <c r="X35" s="63" t="s">
        <v>191</v>
      </c>
    </row>
    <row r="36" spans="1:24" ht="57" thickBot="1">
      <c r="A36" s="7" t="s">
        <v>332</v>
      </c>
      <c r="B36" s="10" t="s">
        <v>365</v>
      </c>
      <c r="C36" s="17"/>
      <c r="D36" s="9"/>
      <c r="G36" s="103" t="s">
        <v>331</v>
      </c>
      <c r="H36" s="10" t="s">
        <v>73</v>
      </c>
      <c r="I36" s="17"/>
      <c r="J36" s="9"/>
      <c r="N36" s="39" t="s">
        <v>388</v>
      </c>
      <c r="O36" s="10" t="s">
        <v>212</v>
      </c>
      <c r="P36" s="73" t="s">
        <v>29</v>
      </c>
      <c r="Q36" s="73" t="s">
        <v>213</v>
      </c>
      <c r="R36" s="74"/>
      <c r="S36" s="40" t="s">
        <v>388</v>
      </c>
      <c r="T36" s="10" t="s">
        <v>63</v>
      </c>
      <c r="U36" s="73" t="s">
        <v>64</v>
      </c>
      <c r="V36" s="72"/>
      <c r="W36" s="40" t="s">
        <v>192</v>
      </c>
      <c r="X36" s="10" t="s">
        <v>193</v>
      </c>
    </row>
    <row r="37" spans="1:24" ht="57" thickBot="1">
      <c r="A37" s="24" t="s">
        <v>333</v>
      </c>
      <c r="B37" s="25" t="s">
        <v>334</v>
      </c>
      <c r="C37" s="26"/>
      <c r="D37" s="27"/>
      <c r="G37" s="101" t="s">
        <v>332</v>
      </c>
      <c r="H37" s="12" t="s">
        <v>365</v>
      </c>
      <c r="I37" s="17"/>
      <c r="J37" s="9"/>
      <c r="N37" s="39" t="s">
        <v>389</v>
      </c>
      <c r="O37" s="10" t="s">
        <v>214</v>
      </c>
      <c r="P37" s="73" t="s">
        <v>30</v>
      </c>
      <c r="Q37" s="73" t="s">
        <v>215</v>
      </c>
      <c r="R37" s="74"/>
      <c r="S37" s="40" t="s">
        <v>389</v>
      </c>
      <c r="T37" s="10" t="s">
        <v>65</v>
      </c>
      <c r="U37" s="73" t="s">
        <v>195</v>
      </c>
      <c r="V37" s="72"/>
      <c r="W37" s="40" t="s">
        <v>196</v>
      </c>
      <c r="X37" s="10" t="s">
        <v>197</v>
      </c>
    </row>
    <row r="38" spans="1:24" ht="45.75" thickBot="1">
      <c r="A38" s="15" t="s">
        <v>335</v>
      </c>
      <c r="B38" s="19" t="s">
        <v>336</v>
      </c>
      <c r="C38" s="20"/>
      <c r="D38" s="21"/>
      <c r="G38" s="102" t="s">
        <v>333</v>
      </c>
      <c r="H38" s="25" t="s">
        <v>257</v>
      </c>
      <c r="I38" s="26"/>
      <c r="J38" s="27"/>
      <c r="N38" s="39" t="s">
        <v>390</v>
      </c>
      <c r="O38" s="10" t="s">
        <v>216</v>
      </c>
      <c r="P38" s="73" t="s">
        <v>31</v>
      </c>
      <c r="Q38" s="73" t="s">
        <v>217</v>
      </c>
      <c r="R38" s="74"/>
      <c r="S38" s="40" t="s">
        <v>390</v>
      </c>
      <c r="T38" s="10" t="s">
        <v>66</v>
      </c>
      <c r="U38" s="73" t="s">
        <v>199</v>
      </c>
      <c r="V38" s="72"/>
      <c r="W38" s="40" t="s">
        <v>200</v>
      </c>
      <c r="X38" s="10" t="s">
        <v>201</v>
      </c>
    </row>
    <row r="39" spans="1:24" ht="68.25" thickBot="1">
      <c r="A39" s="7" t="s">
        <v>337</v>
      </c>
      <c r="B39" s="10" t="s">
        <v>366</v>
      </c>
      <c r="C39" s="17"/>
      <c r="D39" s="9"/>
      <c r="G39" s="102" t="s">
        <v>335</v>
      </c>
      <c r="H39" s="25" t="s">
        <v>39</v>
      </c>
      <c r="I39" s="26"/>
      <c r="J39" s="27"/>
      <c r="N39" s="39" t="s">
        <v>391</v>
      </c>
      <c r="O39" s="10" t="s">
        <v>218</v>
      </c>
      <c r="P39" s="73" t="s">
        <v>32</v>
      </c>
      <c r="Q39" s="73" t="s">
        <v>219</v>
      </c>
      <c r="R39" s="74"/>
      <c r="S39" s="40" t="s">
        <v>391</v>
      </c>
      <c r="T39" s="10" t="s">
        <v>67</v>
      </c>
      <c r="U39" s="73" t="s">
        <v>68</v>
      </c>
      <c r="V39" s="72"/>
      <c r="W39" s="40" t="s">
        <v>202</v>
      </c>
      <c r="X39" s="10" t="s">
        <v>203</v>
      </c>
    </row>
    <row r="40" spans="1:24" ht="67.5">
      <c r="A40" s="7" t="s">
        <v>338</v>
      </c>
      <c r="B40" s="10" t="s">
        <v>367</v>
      </c>
      <c r="C40" s="17"/>
      <c r="D40" s="9"/>
      <c r="G40" s="100" t="s">
        <v>337</v>
      </c>
      <c r="H40" s="28" t="s">
        <v>74</v>
      </c>
      <c r="I40" s="17"/>
      <c r="J40" s="9"/>
      <c r="N40" s="82" t="s">
        <v>378</v>
      </c>
      <c r="O40" s="63" t="s">
        <v>220</v>
      </c>
      <c r="P40" s="63"/>
      <c r="Q40" s="64"/>
      <c r="R40" s="84"/>
      <c r="S40" s="56" t="s">
        <v>378</v>
      </c>
      <c r="T40" s="63" t="s">
        <v>379</v>
      </c>
      <c r="U40" s="64"/>
      <c r="V40" s="65"/>
      <c r="W40" s="66"/>
      <c r="X40" s="91"/>
    </row>
    <row r="41" spans="1:24" ht="45.75" thickBot="1">
      <c r="A41" s="33" t="s">
        <v>339</v>
      </c>
      <c r="B41" s="29" t="s">
        <v>368</v>
      </c>
      <c r="C41" s="17"/>
      <c r="D41" s="34"/>
      <c r="G41" s="103" t="s">
        <v>338</v>
      </c>
      <c r="H41" s="10" t="s">
        <v>267</v>
      </c>
      <c r="I41" s="17"/>
      <c r="J41" s="9"/>
      <c r="N41" s="82" t="s">
        <v>371</v>
      </c>
      <c r="O41" s="63" t="s">
        <v>221</v>
      </c>
      <c r="P41" s="63"/>
      <c r="Q41" s="64"/>
      <c r="R41" s="84"/>
      <c r="S41" s="56" t="s">
        <v>371</v>
      </c>
      <c r="T41" s="63" t="s">
        <v>221</v>
      </c>
      <c r="U41" s="64"/>
      <c r="V41" s="65"/>
      <c r="W41" s="56" t="s">
        <v>222</v>
      </c>
      <c r="X41" s="63" t="s">
        <v>223</v>
      </c>
    </row>
    <row r="42" spans="1:24" ht="57" thickBot="1">
      <c r="A42" s="24" t="s">
        <v>340</v>
      </c>
      <c r="B42" s="25" t="s">
        <v>341</v>
      </c>
      <c r="C42" s="26"/>
      <c r="D42" s="27"/>
      <c r="G42" s="101" t="s">
        <v>339</v>
      </c>
      <c r="H42" s="12" t="s">
        <v>271</v>
      </c>
      <c r="I42" s="17"/>
      <c r="J42" s="34"/>
      <c r="N42" s="39" t="s">
        <v>95</v>
      </c>
      <c r="O42" s="10" t="s">
        <v>224</v>
      </c>
      <c r="P42" s="54" t="s">
        <v>33</v>
      </c>
      <c r="Q42" s="54" t="s">
        <v>424</v>
      </c>
      <c r="R42" s="55"/>
      <c r="S42" s="40" t="s">
        <v>371</v>
      </c>
      <c r="T42" s="10" t="s">
        <v>69</v>
      </c>
      <c r="U42" s="54" t="s">
        <v>424</v>
      </c>
      <c r="V42" s="54"/>
      <c r="W42" s="40" t="s">
        <v>225</v>
      </c>
      <c r="X42" s="10" t="s">
        <v>226</v>
      </c>
    </row>
    <row r="43" spans="1:24" ht="45.75" thickBot="1">
      <c r="A43" s="15" t="s">
        <v>342</v>
      </c>
      <c r="B43" s="28" t="s">
        <v>369</v>
      </c>
      <c r="C43" s="17"/>
      <c r="D43" s="18"/>
      <c r="G43" s="102" t="s">
        <v>340</v>
      </c>
      <c r="H43" s="25" t="s">
        <v>272</v>
      </c>
      <c r="I43" s="26"/>
      <c r="J43" s="27"/>
      <c r="N43" s="82" t="s">
        <v>323</v>
      </c>
      <c r="O43" s="63" t="s">
        <v>227</v>
      </c>
      <c r="P43" s="63"/>
      <c r="Q43" s="64"/>
      <c r="R43" s="84"/>
      <c r="S43" s="56" t="s">
        <v>323</v>
      </c>
      <c r="T43" s="63" t="s">
        <v>227</v>
      </c>
      <c r="U43" s="64"/>
      <c r="V43" s="65"/>
      <c r="W43" s="66"/>
      <c r="X43" s="91"/>
    </row>
    <row r="44" spans="1:24" ht="45.75" thickBot="1">
      <c r="A44" s="24" t="s">
        <v>122</v>
      </c>
      <c r="B44" s="25" t="s">
        <v>121</v>
      </c>
      <c r="C44" s="26"/>
      <c r="D44" s="27"/>
      <c r="G44" s="104" t="s">
        <v>340</v>
      </c>
      <c r="H44" s="37" t="s">
        <v>75</v>
      </c>
      <c r="I44" s="17"/>
      <c r="J44" s="18"/>
      <c r="N44" s="39" t="s">
        <v>324</v>
      </c>
      <c r="O44" s="10" t="s">
        <v>228</v>
      </c>
      <c r="P44" s="54" t="s">
        <v>275</v>
      </c>
      <c r="Q44" s="54" t="s">
        <v>424</v>
      </c>
      <c r="R44" s="55"/>
      <c r="S44" s="40" t="s">
        <v>323</v>
      </c>
      <c r="T44" s="10" t="s">
        <v>70</v>
      </c>
      <c r="U44" s="54" t="s">
        <v>424</v>
      </c>
      <c r="V44" s="54"/>
      <c r="W44" s="40"/>
      <c r="X44" s="73"/>
    </row>
    <row r="45" spans="1:24" ht="15.75" thickBot="1">
      <c r="A45" s="15" t="s">
        <v>120</v>
      </c>
      <c r="B45" s="28" t="s">
        <v>114</v>
      </c>
      <c r="C45" s="17"/>
      <c r="D45" s="18"/>
      <c r="G45" s="102" t="s">
        <v>122</v>
      </c>
      <c r="H45" s="25" t="s">
        <v>277</v>
      </c>
      <c r="I45" s="26"/>
      <c r="J45" s="27"/>
      <c r="N45" s="82" t="s">
        <v>325</v>
      </c>
      <c r="O45" s="63" t="s">
        <v>229</v>
      </c>
      <c r="P45" s="63"/>
      <c r="Q45" s="64"/>
      <c r="R45" s="84"/>
      <c r="S45" s="56" t="s">
        <v>325</v>
      </c>
      <c r="T45" s="63" t="s">
        <v>229</v>
      </c>
      <c r="U45" s="64"/>
      <c r="V45" s="76"/>
      <c r="W45" s="66"/>
      <c r="X45" s="92"/>
    </row>
    <row r="46" spans="1:24" ht="68.25" thickBot="1">
      <c r="A46" s="11" t="s">
        <v>115</v>
      </c>
      <c r="B46" s="12" t="s">
        <v>116</v>
      </c>
      <c r="C46" s="13"/>
      <c r="D46" s="14"/>
      <c r="G46" s="15" t="s">
        <v>120</v>
      </c>
      <c r="H46" s="28" t="s">
        <v>380</v>
      </c>
      <c r="I46" s="17"/>
      <c r="J46" s="18"/>
      <c r="N46" s="39" t="s">
        <v>326</v>
      </c>
      <c r="O46" s="10" t="s">
        <v>230</v>
      </c>
      <c r="P46" s="60" t="s">
        <v>34</v>
      </c>
      <c r="Q46" s="60" t="s">
        <v>208</v>
      </c>
      <c r="R46" s="55"/>
      <c r="S46" s="40" t="s">
        <v>325</v>
      </c>
      <c r="T46" s="10" t="s">
        <v>71</v>
      </c>
      <c r="U46" s="60" t="s">
        <v>208</v>
      </c>
      <c r="V46" s="54"/>
      <c r="W46" s="40" t="s">
        <v>231</v>
      </c>
      <c r="X46" s="10" t="s">
        <v>232</v>
      </c>
    </row>
    <row r="47" spans="1:24" ht="15.75" thickBot="1">
      <c r="G47" s="11" t="s">
        <v>381</v>
      </c>
      <c r="H47" s="12" t="s">
        <v>382</v>
      </c>
      <c r="I47" s="13"/>
      <c r="J47" s="14"/>
      <c r="N47" s="82" t="s">
        <v>327</v>
      </c>
      <c r="O47" s="63" t="s">
        <v>233</v>
      </c>
      <c r="P47" s="63"/>
      <c r="Q47" s="64"/>
      <c r="R47" s="84"/>
      <c r="S47" s="56" t="s">
        <v>327</v>
      </c>
      <c r="T47" s="63" t="s">
        <v>233</v>
      </c>
      <c r="U47" s="64"/>
      <c r="V47" s="65"/>
      <c r="W47" s="56" t="s">
        <v>374</v>
      </c>
      <c r="X47" s="63" t="s">
        <v>234</v>
      </c>
    </row>
    <row r="48" spans="1:24" ht="33.75">
      <c r="A48" s="6"/>
      <c r="N48" s="39" t="s">
        <v>329</v>
      </c>
      <c r="O48" s="10" t="s">
        <v>235</v>
      </c>
      <c r="P48" s="60" t="s">
        <v>35</v>
      </c>
      <c r="Q48" s="60" t="s">
        <v>236</v>
      </c>
      <c r="R48" s="55"/>
      <c r="S48" s="40" t="s">
        <v>329</v>
      </c>
      <c r="T48" s="10" t="s">
        <v>72</v>
      </c>
      <c r="U48" s="60" t="s">
        <v>236</v>
      </c>
      <c r="V48" s="74"/>
      <c r="W48" s="40" t="s">
        <v>237</v>
      </c>
      <c r="X48" s="10" t="s">
        <v>242</v>
      </c>
    </row>
    <row r="49" spans="14:24" ht="67.5">
      <c r="N49" s="39" t="s">
        <v>330</v>
      </c>
      <c r="O49" s="10" t="s">
        <v>243</v>
      </c>
      <c r="P49" s="60" t="s">
        <v>36</v>
      </c>
      <c r="Q49" s="60" t="s">
        <v>244</v>
      </c>
      <c r="R49" s="55"/>
      <c r="S49" s="40" t="s">
        <v>330</v>
      </c>
      <c r="T49" s="10" t="s">
        <v>246</v>
      </c>
      <c r="U49" s="60" t="s">
        <v>244</v>
      </c>
      <c r="V49" s="74"/>
      <c r="W49" s="40" t="s">
        <v>245</v>
      </c>
      <c r="X49" s="8" t="s">
        <v>246</v>
      </c>
    </row>
    <row r="50" spans="14:24" ht="33.75">
      <c r="N50" s="39" t="s">
        <v>331</v>
      </c>
      <c r="O50" s="10" t="s">
        <v>247</v>
      </c>
      <c r="P50" s="60" t="s">
        <v>37</v>
      </c>
      <c r="Q50" s="60" t="s">
        <v>248</v>
      </c>
      <c r="R50" s="55"/>
      <c r="S50" s="40" t="s">
        <v>331</v>
      </c>
      <c r="T50" s="10" t="s">
        <v>73</v>
      </c>
      <c r="U50" s="60" t="s">
        <v>248</v>
      </c>
      <c r="V50" s="74"/>
      <c r="W50" s="40" t="s">
        <v>249</v>
      </c>
      <c r="X50" s="10" t="s">
        <v>250</v>
      </c>
    </row>
    <row r="51" spans="14:24" ht="22.5">
      <c r="N51" s="39" t="s">
        <v>332</v>
      </c>
      <c r="O51" s="10" t="s">
        <v>251</v>
      </c>
      <c r="P51" s="60" t="s">
        <v>38</v>
      </c>
      <c r="Q51" s="60" t="s">
        <v>252</v>
      </c>
      <c r="R51" s="55"/>
      <c r="S51" s="40" t="s">
        <v>332</v>
      </c>
      <c r="T51" s="10" t="s">
        <v>365</v>
      </c>
      <c r="U51" s="60" t="s">
        <v>252</v>
      </c>
      <c r="V51" s="72"/>
      <c r="W51" s="40" t="s">
        <v>253</v>
      </c>
      <c r="X51" s="10" t="s">
        <v>254</v>
      </c>
    </row>
    <row r="52" spans="14:24" ht="22.5">
      <c r="N52" s="39"/>
      <c r="O52" s="10"/>
      <c r="P52" s="60"/>
      <c r="Q52" s="60"/>
      <c r="R52" s="55"/>
      <c r="S52" s="61"/>
      <c r="T52" s="62"/>
      <c r="U52" s="71"/>
      <c r="V52" s="72"/>
      <c r="W52" s="40" t="s">
        <v>255</v>
      </c>
      <c r="X52" s="10" t="s">
        <v>256</v>
      </c>
    </row>
    <row r="53" spans="14:24">
      <c r="N53" s="82" t="s">
        <v>333</v>
      </c>
      <c r="O53" s="63" t="s">
        <v>257</v>
      </c>
      <c r="P53" s="63"/>
      <c r="Q53" s="64"/>
      <c r="R53" s="84"/>
      <c r="S53" s="56" t="s">
        <v>333</v>
      </c>
      <c r="T53" s="63" t="s">
        <v>257</v>
      </c>
      <c r="U53" s="64"/>
      <c r="V53" s="65"/>
      <c r="W53" s="56" t="s">
        <v>378</v>
      </c>
      <c r="X53" s="63" t="s">
        <v>258</v>
      </c>
    </row>
    <row r="54" spans="14:24">
      <c r="N54" s="82" t="s">
        <v>335</v>
      </c>
      <c r="O54" s="63" t="s">
        <v>259</v>
      </c>
      <c r="P54" s="63"/>
      <c r="Q54" s="64"/>
      <c r="R54" s="84"/>
      <c r="S54" s="56" t="s">
        <v>335</v>
      </c>
      <c r="T54" s="63" t="s">
        <v>39</v>
      </c>
      <c r="U54" s="64"/>
      <c r="V54" s="65"/>
      <c r="W54" s="56" t="s">
        <v>371</v>
      </c>
      <c r="X54" s="63" t="s">
        <v>260</v>
      </c>
    </row>
    <row r="55" spans="14:24" ht="56.25">
      <c r="N55" s="39" t="s">
        <v>337</v>
      </c>
      <c r="O55" s="10" t="s">
        <v>261</v>
      </c>
      <c r="P55" s="60" t="s">
        <v>40</v>
      </c>
      <c r="Q55" s="60" t="s">
        <v>262</v>
      </c>
      <c r="R55" s="55"/>
      <c r="S55" s="40" t="s">
        <v>337</v>
      </c>
      <c r="T55" s="10" t="s">
        <v>74</v>
      </c>
      <c r="U55" s="60" t="s">
        <v>262</v>
      </c>
      <c r="V55" s="54"/>
      <c r="W55" s="40" t="s">
        <v>95</v>
      </c>
      <c r="X55" s="10" t="s">
        <v>263</v>
      </c>
    </row>
    <row r="56" spans="14:24" ht="45">
      <c r="N56" s="39" t="s">
        <v>338</v>
      </c>
      <c r="O56" s="10" t="s">
        <v>264</v>
      </c>
      <c r="P56" s="60" t="s">
        <v>41</v>
      </c>
      <c r="Q56" s="60" t="s">
        <v>265</v>
      </c>
      <c r="R56" s="55"/>
      <c r="S56" s="40" t="s">
        <v>338</v>
      </c>
      <c r="T56" s="10" t="s">
        <v>267</v>
      </c>
      <c r="U56" s="60" t="s">
        <v>265</v>
      </c>
      <c r="V56" s="72"/>
      <c r="W56" s="40" t="s">
        <v>266</v>
      </c>
      <c r="X56" s="10" t="s">
        <v>267</v>
      </c>
    </row>
    <row r="57" spans="14:24" ht="33.75">
      <c r="N57" s="39" t="s">
        <v>339</v>
      </c>
      <c r="O57" s="10" t="s">
        <v>268</v>
      </c>
      <c r="P57" s="60" t="s">
        <v>42</v>
      </c>
      <c r="Q57" s="60" t="s">
        <v>269</v>
      </c>
      <c r="R57" s="55"/>
      <c r="S57" s="40" t="s">
        <v>339</v>
      </c>
      <c r="T57" s="10" t="s">
        <v>271</v>
      </c>
      <c r="U57" s="60" t="s">
        <v>269</v>
      </c>
      <c r="V57" s="72"/>
      <c r="W57" s="40" t="s">
        <v>270</v>
      </c>
      <c r="X57" s="10" t="s">
        <v>271</v>
      </c>
    </row>
    <row r="58" spans="14:24">
      <c r="N58" s="82" t="s">
        <v>340</v>
      </c>
      <c r="O58" s="63" t="s">
        <v>272</v>
      </c>
      <c r="P58" s="63"/>
      <c r="Q58" s="64"/>
      <c r="R58" s="84"/>
      <c r="S58" s="56" t="s">
        <v>340</v>
      </c>
      <c r="T58" s="63" t="s">
        <v>272</v>
      </c>
      <c r="U58" s="64"/>
      <c r="V58" s="65"/>
      <c r="W58" s="56" t="s">
        <v>323</v>
      </c>
      <c r="X58" s="63" t="s">
        <v>273</v>
      </c>
    </row>
    <row r="59" spans="14:24" ht="33.75">
      <c r="N59" s="39" t="s">
        <v>342</v>
      </c>
      <c r="O59" s="10" t="s">
        <v>274</v>
      </c>
      <c r="P59" s="54" t="s">
        <v>43</v>
      </c>
      <c r="Q59" s="54" t="s">
        <v>275</v>
      </c>
      <c r="R59" s="55"/>
      <c r="S59" s="40" t="s">
        <v>340</v>
      </c>
      <c r="T59" s="10" t="s">
        <v>75</v>
      </c>
      <c r="U59" s="54" t="s">
        <v>275</v>
      </c>
      <c r="V59" s="54"/>
      <c r="W59" s="40" t="s">
        <v>323</v>
      </c>
      <c r="X59" s="10" t="s">
        <v>276</v>
      </c>
    </row>
    <row r="60" spans="14:24">
      <c r="N60" s="82" t="s">
        <v>122</v>
      </c>
      <c r="O60" s="63" t="s">
        <v>277</v>
      </c>
      <c r="P60" s="63"/>
      <c r="Q60" s="64"/>
      <c r="R60" s="84"/>
      <c r="S60" s="56" t="s">
        <v>122</v>
      </c>
      <c r="T60" s="63" t="s">
        <v>277</v>
      </c>
      <c r="U60" s="64"/>
      <c r="V60" s="65"/>
      <c r="W60" s="77" t="s">
        <v>278</v>
      </c>
      <c r="X60" s="63" t="s">
        <v>278</v>
      </c>
    </row>
    <row r="61" spans="14:24" ht="67.5">
      <c r="N61" s="87"/>
      <c r="O61" s="79" t="s">
        <v>279</v>
      </c>
      <c r="P61" s="80" t="s">
        <v>280</v>
      </c>
      <c r="Q61" s="80" t="s">
        <v>240</v>
      </c>
      <c r="R61" s="55"/>
      <c r="S61" s="78"/>
      <c r="T61" s="79" t="s">
        <v>76</v>
      </c>
      <c r="U61" s="80" t="s">
        <v>280</v>
      </c>
      <c r="V61" s="55"/>
      <c r="W61" s="81"/>
      <c r="X61" s="79" t="s">
        <v>281</v>
      </c>
    </row>
  </sheetData>
  <mergeCells count="3">
    <mergeCell ref="L3:L8"/>
    <mergeCell ref="G1:J1"/>
    <mergeCell ref="A1:D1"/>
  </mergeCells>
  <phoneticPr fontId="2"/>
  <dataValidations count="4">
    <dataValidation type="list" imeMode="off" allowBlank="1" showInputMessage="1" showErrorMessage="1" error="A, C, W, D,-(半角英字)のいずれか" prompt="A，C，W，D（半角英字）のいずれか。_x000a_前回審査が中間審査の場合、その結果を記入してください。_x000a_中間審査がない場合には-(半角マイナス)" sqref="J8:J10 J13:J15 J17:J20 J22:J25 J28 J30 J32 J34:J37 J40:J42 J44 D45:D46 J6 D8:D9 D12:D14 D16:D19 D21:D24 D27 D29 D31 D33:D36 D39:D41 D43 D6 J46:J47">
      <formula1>"A,C,W,D,-"</formula1>
    </dataValidation>
    <dataValidation type="list" imeMode="off" allowBlank="1" showInputMessage="1" showErrorMessage="1" error="A, C, W, D,-(半角英字)のいずれか" prompt="A，C，W，D（半角英字）のいずれか。_x000a_前回審査が中間審査の場合、その結果を記入してください。_x000a_中間審査項目以外は-(半角マイナス)" sqref="J5">
      <formula1>"A,C,W,D,-"</formula1>
    </dataValidation>
    <dataValidation type="list" imeMode="off" allowBlank="1" showInputMessage="1" showErrorMessage="1" error="A, C, W, D,-(半角英字)のいずれか" prompt="A，C，[C]，W，D（半角英字）のいずれか。_x000a_6年以内に新規審査または認定継続審査があった場合、その結果を記入してください。" sqref="C5:C6 C8:C9 C12:C14 C16:C19 C21:C24 C27 C29 C31 C33:C36 C39:C41 C43 C45:C46 I5:I6 I8:I10 I13:I15 I17:I20 I22:I25 I28 I30 I32 I34:I37 I40:I42 I44 I46:I47">
      <formula1>"A,C,[C],W,D,-"</formula1>
    </dataValidation>
    <dataValidation type="list" imeMode="off" allowBlank="1" showInputMessage="1" showErrorMessage="1" error="A, C, W, D,-(半角英字)のいずれか" prompt="A，C，W，D（半角英字）のいずれか。_x000a_前回審査が中間審査の場合、その結果を記入してください。_x000a_中間審査項目以外は-(半角マイナス)" sqref="D5">
      <formula1>"A,C,W,D,-"</formula1>
    </dataValidation>
  </dataValidations>
  <pageMargins left="0.78740157480314965" right="0.78740157480314965" top="0.78740157480314965" bottom="0.78740157480314965" header="0.51181102362204722" footer="0.51181102362204722"/>
  <pageSetup paperSize="9" scale="70" fitToHeight="2" orientation="portrait" horizontalDpi="1200" verticalDpi="1200" r:id="rId1"/>
  <headerFooter alignWithMargins="0"/>
  <rowBreaks count="1" manualBreakCount="1">
    <brk id="31" max="16383" man="1"/>
  </rowBreaks>
  <colBreaks count="2" manualBreakCount="2">
    <brk id="6" max="1048575" man="1"/>
    <brk id="11" max="1048575"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D26"/>
  <sheetViews>
    <sheetView view="pageBreakPreview" topLeftCell="A19" zoomScaleNormal="100" zoomScaleSheetLayoutView="85" workbookViewId="0">
      <selection activeCell="D17" sqref="D17"/>
    </sheetView>
  </sheetViews>
  <sheetFormatPr defaultColWidth="8.625" defaultRowHeight="15"/>
  <cols>
    <col min="1" max="1" width="21.5" style="408" customWidth="1"/>
    <col min="2" max="4" width="30.625" style="258" customWidth="1"/>
    <col min="5" max="16384" width="8.625" style="258"/>
  </cols>
  <sheetData>
    <row r="1" spans="1:4" ht="60" customHeight="1" thickBot="1">
      <c r="A1" s="444" t="str">
        <f ca="1">IF(ISBLANK(INDIRECT("'Basic Point'!E2")),"Select types of Evaluation at the Basic Point Worksheet",INDIRECT("'Basic Point'!E2"))</f>
        <v/>
      </c>
      <c r="B1" s="547" t="s">
        <v>763</v>
      </c>
      <c r="C1" s="548"/>
      <c r="D1" s="548"/>
    </row>
    <row r="2" spans="1:4" ht="150" customHeight="1">
      <c r="A2" s="549" t="s">
        <v>508</v>
      </c>
      <c r="B2" s="549"/>
      <c r="C2" s="549"/>
      <c r="D2" s="549"/>
    </row>
    <row r="3" spans="1:4" ht="75" customHeight="1">
      <c r="A3" s="550" t="s">
        <v>507</v>
      </c>
      <c r="B3" s="550"/>
      <c r="C3" s="550"/>
      <c r="D3" s="550"/>
    </row>
    <row r="4" spans="1:4" ht="27.2" customHeight="1">
      <c r="A4" s="550" t="s">
        <v>651</v>
      </c>
      <c r="B4" s="550"/>
      <c r="C4" s="550"/>
      <c r="D4" s="550"/>
    </row>
    <row r="5" spans="1:4" ht="75" customHeight="1">
      <c r="A5" s="400"/>
      <c r="B5" s="401"/>
    </row>
    <row r="6" spans="1:4" ht="15.75" thickBot="1">
      <c r="A6" s="402"/>
      <c r="B6" s="131"/>
    </row>
    <row r="7" spans="1:4" s="403" customFormat="1" ht="21" customHeight="1">
      <c r="A7" s="235" t="s">
        <v>510</v>
      </c>
      <c r="B7" s="551" t="str">
        <f ca="1">IF(ISBLANK(INDIRECT("'Basic Point'!B2")),"Select types of Evaluation at the Basic Point Worksheet",INDIRECT("'Basic Point'!B2"))</f>
        <v>Select types of Evaluation at the Basic Point Worksheet</v>
      </c>
      <c r="C7" s="551"/>
      <c r="D7" s="552"/>
    </row>
    <row r="8" spans="1:4" s="403" customFormat="1" ht="19.5" customHeight="1">
      <c r="A8" s="236" t="s">
        <v>511</v>
      </c>
      <c r="B8" s="529" t="str">
        <f ca="1">IF(ISBLANK(INDIRECT("'Basic Point'!B6")),"Fill in the Name of the Progam Title at the Basic Point Worksheet",INDIRECT("'Basic Point'!B6"))</f>
        <v>Fill in the Name of the Progam Title at the Basic Point Worksheet</v>
      </c>
      <c r="C8" s="529"/>
      <c r="D8" s="530"/>
    </row>
    <row r="9" spans="1:4" s="403" customFormat="1" ht="42.75">
      <c r="A9" s="236" t="s">
        <v>495</v>
      </c>
      <c r="B9" s="529" t="str">
        <f ca="1">IF(ISBLANK(INDIRECT("'Basic Point'!B7")),"Fill in the name of Program Operating Organization at the Basic Point Worksheet",INDIRECT("'Basic Point'!B7"))</f>
        <v>Fill in the name of Program Operating Organization at the Basic Point Worksheet</v>
      </c>
      <c r="C9" s="529"/>
      <c r="D9" s="530"/>
    </row>
    <row r="10" spans="1:4" s="403" customFormat="1" ht="19.5" customHeight="1">
      <c r="A10" s="236" t="s">
        <v>496</v>
      </c>
      <c r="B10" s="529" t="str">
        <f ca="1">IF(ISBLANK(INDIRECT("'Basic Point'!B9")),"Fill in the Field of Accreditation at the Basic Point Worksheet",INDIRECT("'Basic Point'!B9"))</f>
        <v>Fill in the Field of Accreditation at the Basic Point Worksheet</v>
      </c>
      <c r="C10" s="529"/>
      <c r="D10" s="530"/>
    </row>
    <row r="11" spans="1:4" s="403" customFormat="1" ht="60" hidden="1" customHeight="1">
      <c r="A11" s="236" t="s">
        <v>509</v>
      </c>
      <c r="B11" s="529" t="str">
        <f ca="1">IF(ISBLANK(INDIRECT("'Basic Point'!B6")),"「'Basic Point'」ワークシートでプログラム名（英文）を記入してください",INDIRECT("'Basic Point'!B6"))</f>
        <v>「'Basic Point'」ワークシートでプログラム名（英文）を記入してください</v>
      </c>
      <c r="C11" s="529"/>
      <c r="D11" s="530"/>
    </row>
    <row r="12" spans="1:4" s="403" customFormat="1" ht="28.5">
      <c r="A12" s="236" t="s">
        <v>619</v>
      </c>
      <c r="B12" s="529" t="str">
        <f ca="1">IF(ISBLANK(INDIRECT("'Basic Point'!B11")),"Fill in the name of Evaluation Team Dispatching Organization at the Basic Points Worksheet",INDIRECT("'Basic Point'!B11"))</f>
        <v>Fill in the name of Evaluation Team Dispatching Organization at the Basic Points Worksheet</v>
      </c>
      <c r="C12" s="529"/>
      <c r="D12" s="530"/>
    </row>
    <row r="13" spans="1:4" s="403" customFormat="1" ht="28.5">
      <c r="A13" s="236" t="s">
        <v>622</v>
      </c>
      <c r="B13" s="544" t="str">
        <f ca="1">IF(ISBLANK(INDIRECT("'Basic Point'!B41")),"Fill in the Date of On-site Evaluation at the Basic Point Worksheet",INDIRECT("'Basic Point'!B41"))</f>
        <v>Fill in the Date of On-site Evaluation at the Basic Point Worksheet</v>
      </c>
      <c r="C13" s="545"/>
      <c r="D13" s="546"/>
    </row>
    <row r="14" spans="1:4" s="403" customFormat="1" ht="19.5" customHeight="1" thickBot="1">
      <c r="A14" s="237" t="s">
        <v>497</v>
      </c>
      <c r="B14" s="537" t="str">
        <f ca="1">IF(ISBLANK(INDIRECT("'Basic Point'!C42")),"Fill in the Name of person who prepared PRR (at Exit Meeting) at the Basic Point Worksheet",INDIRECT("'Basic Point'!C42"))</f>
        <v>Fill in the Name of person who prepared PRR (at Exit Meeting) at the Basic Point Worksheet</v>
      </c>
      <c r="C14" s="537"/>
      <c r="D14" s="538"/>
    </row>
    <row r="15" spans="1:4" ht="3.75" customHeight="1">
      <c r="A15" s="404"/>
      <c r="B15" s="405"/>
    </row>
    <row r="16" spans="1:4" ht="47.25" customHeight="1" thickBot="1">
      <c r="A16" s="542" t="str">
        <f ca="1">IF(OR((INDIRECT("'Basic Point'!B2")=""),(INDIRECT("'Basic Point'!B2")="　")),"Select types of Evaluation in the Basic Point Worksheet in order to display whether it is necessary to fill in the following!!!",IF(INDIRECT("'Basic Point'!B2")="","",IF(INDIRECT("'Basic Point'!B2")="New (Accreditation begins from previous year of Evaluation)","Must fill in the following due to New Evaluation(Accreditation begins from previous year of Evaluation)","No need to fill in the following.  Is not the case of New Evaluation(Accreditation begins from previous year of Evaluation)")))</f>
        <v>Select types of Evaluation in the Basic Point Worksheet in order to display whether it is necessary to fill in the following!!!</v>
      </c>
      <c r="B16" s="543"/>
      <c r="C16" s="543"/>
      <c r="D16" s="543"/>
    </row>
    <row r="17" spans="1:4" ht="66" customHeight="1">
      <c r="A17" s="531" t="s">
        <v>652</v>
      </c>
      <c r="B17" s="539" t="s">
        <v>653</v>
      </c>
      <c r="C17" s="539"/>
      <c r="D17" s="239" t="s">
        <v>654</v>
      </c>
    </row>
    <row r="18" spans="1:4" ht="54" customHeight="1">
      <c r="A18" s="532"/>
      <c r="B18" s="540" t="s">
        <v>655</v>
      </c>
      <c r="C18" s="238" t="s">
        <v>656</v>
      </c>
      <c r="D18" s="240" t="s">
        <v>657</v>
      </c>
    </row>
    <row r="19" spans="1:4" ht="92.25" customHeight="1">
      <c r="A19" s="532"/>
      <c r="B19" s="541"/>
      <c r="C19" s="238" t="s">
        <v>658</v>
      </c>
      <c r="D19" s="240" t="s">
        <v>657</v>
      </c>
    </row>
    <row r="20" spans="1:4" ht="69" customHeight="1" thickBot="1">
      <c r="A20" s="533"/>
      <c r="B20" s="534" t="s">
        <v>659</v>
      </c>
      <c r="C20" s="535"/>
      <c r="D20" s="536"/>
    </row>
    <row r="21" spans="1:4" ht="37.5" customHeight="1">
      <c r="A21" s="402"/>
      <c r="B21" s="131"/>
    </row>
    <row r="22" spans="1:4">
      <c r="A22" s="381" t="s">
        <v>660</v>
      </c>
      <c r="B22" s="321"/>
    </row>
    <row r="26" spans="1:4">
      <c r="A26" s="406"/>
      <c r="B26" s="407"/>
    </row>
  </sheetData>
  <sheetProtection formatCells="0" formatRows="0"/>
  <mergeCells count="17">
    <mergeCell ref="B10:D10"/>
    <mergeCell ref="B1:D1"/>
    <mergeCell ref="B8:D8"/>
    <mergeCell ref="B9:D9"/>
    <mergeCell ref="A2:D2"/>
    <mergeCell ref="A3:D3"/>
    <mergeCell ref="A4:D4"/>
    <mergeCell ref="B7:D7"/>
    <mergeCell ref="B11:D11"/>
    <mergeCell ref="A17:A20"/>
    <mergeCell ref="B20:D20"/>
    <mergeCell ref="B14:D14"/>
    <mergeCell ref="B17:C17"/>
    <mergeCell ref="B18:B19"/>
    <mergeCell ref="A16:D16"/>
    <mergeCell ref="B12:D12"/>
    <mergeCell ref="B13:D13"/>
  </mergeCells>
  <phoneticPr fontId="2"/>
  <conditionalFormatting sqref="A17:D20">
    <cfRule type="expression" dxfId="168" priority="1" stopIfTrue="1">
      <formula>AND(INDIRECT("'Basic Point'!B2")&lt;&gt;"",INDIRECT("'Basic Point'!$B$2")&lt;&gt;"New (Accreditation begins from previous year of Examination)")</formula>
    </cfRule>
  </conditionalFormatting>
  <dataValidations count="3">
    <dataValidation type="list" allowBlank="1" showInputMessage="1" showErrorMessage="1" prompt="Select &quot;YES” for the case if LOs, Curriculum and the facility are same, including minor change or improvement of the Curriculum along with the academic progress or select &quot;NO&quot; if it is not the case." sqref="D17">
      <formula1>"(Confirmation Result by the Evaluation Team) ,① YES,① NO"</formula1>
    </dataValidation>
    <dataValidation type="list" allowBlank="1" showInputMessage="1" showErrorMessage="1" prompt="Select &quot;YES&quot; for the case if all the graduates achieved the LOs or select &quot;NO&quot; if there is graduates who didn't achieve the LOs." sqref="D18">
      <formula1>"(Confirmation Result by the Evaluation Team),② YES,② NO"</formula1>
    </dataValidation>
    <dataValidation type="list" allowBlank="1" showInputMessage="1" showErrorMessage="1" prompt="Select &quot;YES&quot; for the case if there is any kind of document which could prove that the explanation of LOs are given to the graduates at the time of their addmission or select &quot;NO&quot; if there isn't any." sqref="D19">
      <formula1>"(Confirmation Result by the Evaluation Team),③ YES,③ NO"</formula1>
    </dataValidation>
  </dataValidations>
  <printOptions horizontalCentered="1"/>
  <pageMargins left="0.78740157480314965" right="0.78740157480314965" top="0.78740157480314965" bottom="0.78740157480314965" header="0.51181102362204722" footer="0.51181102362204722"/>
  <pageSetup paperSize="9" scale="70" fitToHeight="50" orientation="portrait" r:id="rId1"/>
  <headerFooter alignWithMargins="0">
    <oddHeader>&amp;R　　　
添付資料－２</oddHeader>
  </headerFooter>
  <rowBreaks count="1" manualBreakCount="1">
    <brk id="15" max="1638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H42"/>
  <sheetViews>
    <sheetView view="pageBreakPreview" zoomScaleNormal="100" zoomScaleSheetLayoutView="100" workbookViewId="0">
      <selection activeCell="E34" sqref="E34"/>
    </sheetView>
  </sheetViews>
  <sheetFormatPr defaultColWidth="13" defaultRowHeight="14.25"/>
  <cols>
    <col min="1" max="1" width="8.5" style="1" customWidth="1"/>
    <col min="2" max="2" width="36.25" style="44" customWidth="1"/>
    <col min="3" max="4" width="3.875" style="45" customWidth="1"/>
    <col min="5" max="5" width="3.625" style="44" customWidth="1"/>
    <col min="6" max="6" width="62.875" style="1" customWidth="1"/>
    <col min="7" max="7" width="1.5" style="1" customWidth="1"/>
    <col min="8" max="8" width="41.875" style="1" customWidth="1"/>
    <col min="9" max="16384" width="13" style="1"/>
  </cols>
  <sheetData>
    <row r="1" spans="1:6" ht="15">
      <c r="A1" s="553" t="str">
        <f ca="1">IF(ISBLANK(INDIRECT("'Basic Point'!B2")),"Select types of Evaluation at the Basic Point Worksheet",CONCATENATE("Evaluation Result &amp; Remarks:", INDIRECT("'Basic Point'!B2")))</f>
        <v>Select types of Evaluation at the Basic Point Worksheet</v>
      </c>
      <c r="B1" s="554"/>
      <c r="C1" s="554"/>
      <c r="D1" s="554"/>
      <c r="E1" s="554"/>
      <c r="F1" s="554"/>
    </row>
    <row r="2" spans="1:6" ht="15.75" thickBot="1">
      <c r="A2" s="48"/>
      <c r="B2" s="278" t="s">
        <v>583</v>
      </c>
      <c r="C2" s="47"/>
      <c r="D2" s="47"/>
      <c r="E2" s="47"/>
      <c r="F2" s="47"/>
    </row>
    <row r="3" spans="1:6" ht="75" thickBot="1">
      <c r="A3" s="191" t="s">
        <v>449</v>
      </c>
      <c r="B3" s="192" t="s">
        <v>448</v>
      </c>
      <c r="C3" s="193" t="s">
        <v>754</v>
      </c>
      <c r="D3" s="193" t="s">
        <v>718</v>
      </c>
      <c r="E3" s="194" t="s">
        <v>719</v>
      </c>
      <c r="F3" s="217" t="s">
        <v>450</v>
      </c>
    </row>
    <row r="4" spans="1:6" s="46" customFormat="1" ht="15.75" thickBot="1">
      <c r="A4" s="465">
        <v>1</v>
      </c>
      <c r="B4" s="195" t="s">
        <v>451</v>
      </c>
      <c r="C4" s="114"/>
      <c r="D4" s="114"/>
      <c r="E4" s="115"/>
      <c r="F4" s="122"/>
    </row>
    <row r="5" spans="1:6" ht="140.25">
      <c r="A5" s="196" t="s">
        <v>613</v>
      </c>
      <c r="B5" s="197" t="s">
        <v>452</v>
      </c>
      <c r="C5" s="111" t="str">
        <f>IF('Ex.Item&amp;Result_Pre.Ex.'!$C$6="",IF('Ex.Item&amp;Result_Pre.Ex.'!$I$6="","",'Ex.Item&amp;Result_Pre.Ex.'!$I$6),'Ex.Item&amp;Result_Pre.Ex.'!$C$6)</f>
        <v/>
      </c>
      <c r="D5" s="111" t="str">
        <f>IF('Ex.Item&amp;Result_Pre.Ex.'!$D$6="",IF('Ex.Item&amp;Result_Pre.Ex.'!$J$6="","",'Ex.Item&amp;Result_Pre.Ex.'!$J$6),'Ex.Item&amp;Result_Pre.Ex.'!$D$6)</f>
        <v/>
      </c>
      <c r="E5" s="112"/>
      <c r="F5" s="113"/>
    </row>
    <row r="6" spans="1:6" ht="179.25" thickBot="1">
      <c r="A6" s="198" t="s">
        <v>614</v>
      </c>
      <c r="B6" s="199" t="s">
        <v>453</v>
      </c>
      <c r="C6" s="116" t="str">
        <f>IF('Ex.Item&amp;Result_Pre.Ex.'!$C$5="",IF('Ex.Item&amp;Result_Pre.Ex.'!$I$5="","",'Ex.Item&amp;Result_Pre.Ex.'!$I$5),'Ex.Item&amp;Result_Pre.Ex.'!$C$5)</f>
        <v/>
      </c>
      <c r="D6" s="116" t="str">
        <f>IF('Ex.Item&amp;Result_Pre.Ex.'!$D$5="",IF('Ex.Item&amp;Result_Pre.Ex.'!$J$5="","",'Ex.Item&amp;Result_Pre.Ex.'!$J$5),'Ex.Item&amp;Result_Pre.Ex.'!$D$5)</f>
        <v/>
      </c>
      <c r="E6" s="112"/>
      <c r="F6" s="117"/>
    </row>
    <row r="7" spans="1:6" s="46" customFormat="1" ht="25.5" customHeight="1" thickBot="1">
      <c r="A7" s="465">
        <v>2</v>
      </c>
      <c r="B7" s="195" t="s">
        <v>454</v>
      </c>
      <c r="C7" s="114"/>
      <c r="D7" s="114"/>
      <c r="E7" s="115"/>
      <c r="F7" s="123"/>
    </row>
    <row r="8" spans="1:6" s="46" customFormat="1" ht="15">
      <c r="A8" s="200">
        <v>2.1</v>
      </c>
      <c r="B8" s="201" t="s">
        <v>455</v>
      </c>
      <c r="C8" s="118"/>
      <c r="D8" s="118"/>
      <c r="E8" s="124"/>
      <c r="F8" s="125"/>
    </row>
    <row r="9" spans="1:6" ht="96">
      <c r="A9" s="202" t="s">
        <v>456</v>
      </c>
      <c r="B9" s="203" t="s">
        <v>457</v>
      </c>
      <c r="C9" s="120" t="str">
        <f>CONCATENATE(IF('Ex.Item&amp;Result_Pre.Ex.'!$C$8="",IF('Ex.Item&amp;Result_Pre.Ex.'!$I$8=""," ",'Ex.Item&amp;Result_Pre.Ex.'!$I$8),'Ex.Item&amp;Result_Pre.Ex.'!$C$8),IF('Ex.Item&amp;Result_Pre.Ex.'!$C$9="",IF('Ex.Item&amp;Result_Pre.Ex.'!$I$9=""," ",'Ex.Item&amp;Result_Pre.Ex.'!$I$9),'Ex.Item&amp;Result_Pre.Ex.'!$C$9),IF('Ex.Item&amp;Result_Pre.Ex.'!$C$16="",IF('Ex.Item&amp;Result_Pre.Ex.'!$I$13=""," ",'Ex.Item&amp;Result_Pre.Ex.'!$I$13),'Ex.Item&amp;Result_Pre.Ex.'!$C$16))</f>
        <v xml:space="preserve">   </v>
      </c>
      <c r="D9" s="120" t="str">
        <f>CONCATENATE(IF('Ex.Item&amp;Result_Pre.Ex.'!$D$8="",IF('Ex.Item&amp;Result_Pre.Ex.'!$J$8=""," ",'Ex.Item&amp;Result_Pre.Ex.'!$J$8),'Ex.Item&amp;Result_Pre.Ex.'!$D$8),IF('Ex.Item&amp;Result_Pre.Ex.'!$D$9="",IF('Ex.Item&amp;Result_Pre.Ex.'!$J$9=""," ",'Ex.Item&amp;Result_Pre.Ex.'!$J$9),'Ex.Item&amp;Result_Pre.Ex.'!$D$9),IF('Ex.Item&amp;Result_Pre.Ex.'!$D$16="",IF('Ex.Item&amp;Result_Pre.Ex.'!$J$13=""," ",'Ex.Item&amp;Result_Pre.Ex.'!$J$13),'Ex.Item&amp;Result_Pre.Ex.'!$D$16))</f>
        <v xml:space="preserve">   </v>
      </c>
      <c r="E9" s="112"/>
      <c r="F9" s="41"/>
    </row>
    <row r="10" spans="1:6" ht="120">
      <c r="A10" s="202" t="s">
        <v>282</v>
      </c>
      <c r="B10" s="204" t="s">
        <v>458</v>
      </c>
      <c r="C10" s="108" t="str">
        <f>IF('Ex.Item&amp;Result_Pre.Ex.'!$C$17="",IF('Ex.Item&amp;Result_Pre.Ex.'!$I$14="","",'Ex.Item&amp;Result_Pre.Ex.'!$I$14),'Ex.Item&amp;Result_Pre.Ex.'!$C$17)</f>
        <v/>
      </c>
      <c r="D10" s="120" t="str">
        <f>IF('Ex.Item&amp;Result_Pre.Ex.'!$D$17="",IF('Ex.Item&amp;Result_Pre.Ex.'!$J$14="","",'Ex.Item&amp;Result_Pre.Ex.'!$J$14),'Ex.Item&amp;Result_Pre.Ex.'!$D$17)</f>
        <v/>
      </c>
      <c r="E10" s="112"/>
      <c r="F10" s="41"/>
    </row>
    <row r="11" spans="1:6" s="46" customFormat="1" ht="30">
      <c r="A11" s="205" t="s">
        <v>283</v>
      </c>
      <c r="B11" s="206" t="s">
        <v>459</v>
      </c>
      <c r="C11" s="43"/>
      <c r="D11" s="43"/>
      <c r="E11" s="126"/>
      <c r="F11" s="127"/>
    </row>
    <row r="12" spans="1:6" ht="24">
      <c r="A12" s="207" t="s">
        <v>284</v>
      </c>
      <c r="B12" s="204" t="s">
        <v>595</v>
      </c>
      <c r="C12" s="108" t="str">
        <f>IF('Ex.Item&amp;Result_Pre.Ex.'!$C$17="",IF('Ex.Item&amp;Result_Pre.Ex.'!$I$14="","",'Ex.Item&amp;Result_Pre.Ex.'!$I$14),'Ex.Item&amp;Result_Pre.Ex.'!$C$17)</f>
        <v/>
      </c>
      <c r="D12" s="108" t="str">
        <f>IF('Ex.Item&amp;Result_Pre.Ex.'!$D$17="",IF('Ex.Item&amp;Result_Pre.Ex.'!$J$14="","",'Ex.Item&amp;Result_Pre.Ex.'!$J$14),'Ex.Item&amp;Result_Pre.Ex.'!$D$17)</f>
        <v/>
      </c>
      <c r="E12" s="112"/>
      <c r="F12" s="41"/>
    </row>
    <row r="13" spans="1:6" ht="42.75" customHeight="1">
      <c r="A13" s="207" t="s">
        <v>285</v>
      </c>
      <c r="B13" s="204" t="s">
        <v>460</v>
      </c>
      <c r="C13" s="108" t="str">
        <f>IF('Ex.Item&amp;Result_Pre.Ex.'!$C$12="",IF('Ex.Item&amp;Result_Pre.Ex.'!$I$10="","",'Ex.Item&amp;Result_Pre.Ex.'!$I$10),"")</f>
        <v/>
      </c>
      <c r="D13" s="108" t="str">
        <f>IF('Ex.Item&amp;Result_Pre.Ex.'!$J$10="","",'Ex.Item&amp;Result_Pre.Ex.'!$J$10)</f>
        <v/>
      </c>
      <c r="E13" s="112"/>
      <c r="F13" s="41"/>
    </row>
    <row r="14" spans="1:6" ht="51.95" customHeight="1">
      <c r="A14" s="207" t="s">
        <v>286</v>
      </c>
      <c r="B14" s="203" t="s">
        <v>461</v>
      </c>
      <c r="C14" s="108" t="str">
        <f>IF('Ex.Item&amp;Result_Pre.Ex.'!$C$19="",IF('Ex.Item&amp;Result_Pre.Ex.'!$I$15="","",'Ex.Item&amp;Result_Pre.Ex.'!$I$15),'Ex.Item&amp;Result_Pre.Ex.'!$C$19)</f>
        <v/>
      </c>
      <c r="D14" s="108" t="str">
        <f>IF('Ex.Item&amp;Result_Pre.Ex.'!$D$19="",IF('Ex.Item&amp;Result_Pre.Ex.'!$J$15="","",'Ex.Item&amp;Result_Pre.Ex.'!$J$15),'Ex.Item&amp;Result_Pre.Ex.'!$D$19)</f>
        <v/>
      </c>
      <c r="E14" s="112"/>
      <c r="F14" s="41"/>
    </row>
    <row r="15" spans="1:6" s="46" customFormat="1" ht="15">
      <c r="A15" s="208" t="s">
        <v>287</v>
      </c>
      <c r="B15" s="206" t="s">
        <v>462</v>
      </c>
      <c r="C15" s="43"/>
      <c r="D15" s="43"/>
      <c r="E15" s="126"/>
      <c r="F15" s="127"/>
    </row>
    <row r="16" spans="1:6" ht="72">
      <c r="A16" s="202" t="s">
        <v>288</v>
      </c>
      <c r="B16" s="203" t="s">
        <v>463</v>
      </c>
      <c r="C16" s="108" t="str">
        <f>IF('Ex.Item&amp;Result_Pre.Ex.'!$C$21="",IF('Ex.Item&amp;Result_Pre.Ex.'!$I$17="","",'Ex.Item&amp;Result_Pre.Ex.'!$I$17),'Ex.Item&amp;Result_Pre.Ex.'!$C$21)</f>
        <v/>
      </c>
      <c r="D16" s="108" t="str">
        <f>IF('Ex.Item&amp;Result_Pre.Ex.'!$D$21="",IF('Ex.Item&amp;Result_Pre.Ex.'!$J$17="","",'Ex.Item&amp;Result_Pre.Ex.'!$J$17),'Ex.Item&amp;Result_Pre.Ex.'!$D$21)</f>
        <v/>
      </c>
      <c r="E16" s="112"/>
      <c r="F16" s="41"/>
    </row>
    <row r="17" spans="1:8" ht="60">
      <c r="A17" s="202" t="s">
        <v>289</v>
      </c>
      <c r="B17" s="203" t="s">
        <v>464</v>
      </c>
      <c r="C17" s="108" t="str">
        <f>IF('Ex.Item&amp;Result_Pre.Ex.'!$C$24="",IF('Ex.Item&amp;Result_Pre.Ex.'!$I$18="","",'Ex.Item&amp;Result_Pre.Ex.'!$I$18),'Ex.Item&amp;Result_Pre.Ex.'!$C$24)</f>
        <v/>
      </c>
      <c r="D17" s="108" t="str">
        <f>IF('Ex.Item&amp;Result_Pre.Ex.'!$D$24="",IF('Ex.Item&amp;Result_Pre.Ex.'!$J$18="","",'Ex.Item&amp;Result_Pre.Ex.'!$J$18),'Ex.Item&amp;Result_Pre.Ex.'!$D$24)</f>
        <v/>
      </c>
      <c r="E17" s="112"/>
      <c r="F17" s="41"/>
    </row>
    <row r="18" spans="1:8" ht="60">
      <c r="A18" s="202" t="s">
        <v>290</v>
      </c>
      <c r="B18" s="203" t="s">
        <v>465</v>
      </c>
      <c r="C18" s="108" t="str">
        <f>IF('Ex.Item&amp;Result_Pre.Ex.'!$C$22="",IF('Ex.Item&amp;Result_Pre.Ex.'!$I$19="","",'Ex.Item&amp;Result_Pre.Ex.'!$I$19),'Ex.Item&amp;Result_Pre.Ex.'!$C$22)</f>
        <v/>
      </c>
      <c r="D18" s="108" t="str">
        <f>IF('Ex.Item&amp;Result_Pre.Ex.'!$D$22="",IF('Ex.Item&amp;Result_Pre.Ex.'!$J$19="","",'Ex.Item&amp;Result_Pre.Ex.'!$J$19),'Ex.Item&amp;Result_Pre.Ex.'!$D$22)</f>
        <v/>
      </c>
      <c r="E18" s="112"/>
      <c r="F18" s="41"/>
    </row>
    <row r="19" spans="1:8" ht="60">
      <c r="A19" s="202" t="s">
        <v>291</v>
      </c>
      <c r="B19" s="203" t="s">
        <v>466</v>
      </c>
      <c r="C19" s="108" t="str">
        <f>IF('Ex.Item&amp;Result_Pre.Ex.'!$C$23="",IF('Ex.Item&amp;Result_Pre.Ex.'!$I$20="","",'Ex.Item&amp;Result_Pre.Ex.'!$I$20),'Ex.Item&amp;Result_Pre.Ex.'!$C$23)</f>
        <v/>
      </c>
      <c r="D19" s="108" t="str">
        <f>IF('Ex.Item&amp;Result_Pre.Ex.'!$D$23="",IF('Ex.Item&amp;Result_Pre.Ex.'!$J$20="","",'Ex.Item&amp;Result_Pre.Ex.'!$J$20),'Ex.Item&amp;Result_Pre.Ex.'!$D$23)</f>
        <v/>
      </c>
      <c r="E19" s="112"/>
      <c r="F19" s="41"/>
    </row>
    <row r="20" spans="1:8" s="46" customFormat="1" ht="15">
      <c r="A20" s="208" t="s">
        <v>293</v>
      </c>
      <c r="B20" s="206" t="s">
        <v>467</v>
      </c>
      <c r="C20" s="43"/>
      <c r="D20" s="43"/>
      <c r="E20" s="126"/>
      <c r="F20" s="127"/>
    </row>
    <row r="21" spans="1:8" ht="96">
      <c r="A21" s="202" t="s">
        <v>294</v>
      </c>
      <c r="B21" s="203" t="s">
        <v>468</v>
      </c>
      <c r="C21" s="108" t="str">
        <f>IF('Ex.Item&amp;Result_Pre.Ex.'!$C$12="",IF('Ex.Item&amp;Result_Pre.Ex.'!$I$22="","",'Ex.Item&amp;Result_Pre.Ex.'!$I$22),'Ex.Item&amp;Result_Pre.Ex.'!$C$12)</f>
        <v/>
      </c>
      <c r="D21" s="108" t="str">
        <f>IF('Ex.Item&amp;Result_Pre.Ex.'!$D$12="",IF('Ex.Item&amp;Result_Pre.Ex.'!$J$22="","",'Ex.Item&amp;Result_Pre.Ex.'!$J$22),'Ex.Item&amp;Result_Pre.Ex.'!$D$12)</f>
        <v/>
      </c>
      <c r="E21" s="112"/>
      <c r="F21" s="41"/>
    </row>
    <row r="22" spans="1:8" ht="144">
      <c r="A22" s="202" t="s">
        <v>295</v>
      </c>
      <c r="B22" s="203" t="s">
        <v>469</v>
      </c>
      <c r="C22" s="108" t="str">
        <f>IF('Ex.Item&amp;Result_Pre.Ex.'!$C$13="",IF('Ex.Item&amp;Result_Pre.Ex.'!$I$23="","",'Ex.Item&amp;Result_Pre.Ex.'!$I$23),'Ex.Item&amp;Result_Pre.Ex.'!$C$13)</f>
        <v/>
      </c>
      <c r="D22" s="108" t="str">
        <f>IF('Ex.Item&amp;Result_Pre.Ex.'!$D$13="",IF('Ex.Item&amp;Result_Pre.Ex.'!$J$23="","",'Ex.Item&amp;Result_Pre.Ex.'!$J$23),'Ex.Item&amp;Result_Pre.Ex.'!$D$13)</f>
        <v/>
      </c>
      <c r="E22" s="112"/>
      <c r="F22" s="41"/>
    </row>
    <row r="23" spans="1:8" ht="72">
      <c r="A23" s="202" t="s">
        <v>296</v>
      </c>
      <c r="B23" s="203" t="s">
        <v>470</v>
      </c>
      <c r="C23" s="108" t="str">
        <f>IF('Ex.Item&amp;Result_Pre.Ex.'!$C$14="",IF('Ex.Item&amp;Result_Pre.Ex.'!$I$24="","",'Ex.Item&amp;Result_Pre.Ex.'!$I$24),'Ex.Item&amp;Result_Pre.Ex.'!$C$14)</f>
        <v/>
      </c>
      <c r="D23" s="108" t="str">
        <f>IF('Ex.Item&amp;Result_Pre.Ex.'!$D$14="",IF('Ex.Item&amp;Result_Pre.Ex.'!$J$24="","",'Ex.Item&amp;Result_Pre.Ex.'!$J$24),'Ex.Item&amp;Result_Pre.Ex.'!$D$14)</f>
        <v/>
      </c>
      <c r="E23" s="112"/>
      <c r="F23" s="41"/>
    </row>
    <row r="24" spans="1:8" ht="96">
      <c r="A24" s="202" t="s">
        <v>297</v>
      </c>
      <c r="B24" s="203" t="s">
        <v>471</v>
      </c>
      <c r="C24" s="120" t="str">
        <f>IF('Ex.Item&amp;Result_Pre.Ex.'!$C$12="",IF('Ex.Item&amp;Result_Pre.Ex.'!$I$25="","",'Ex.Item&amp;Result_Pre.Ex.'!$I$25),IF('Ex.Item&amp;Result_Pre.Ex.'!$C$12="A","",IF('Ex.Item&amp;Result_Pre.Ex.'!$C$12="C","",CONCATENATE('Ex.Item&amp;Result_Pre.Ex.'!$C$12,"注参照"))))</f>
        <v/>
      </c>
      <c r="D24" s="120" t="str">
        <f>IF('Ex.Item&amp;Result_Pre.Ex.'!$D$12="",IF('Ex.Item&amp;Result_Pre.Ex.'!$J$25="","",'Ex.Item&amp;Result_Pre.Ex.'!$J$25),CONCATENATE("(",'Ex.Item&amp;Result_Pre.Ex.'!$D$12,")"))</f>
        <v/>
      </c>
      <c r="E24" s="112"/>
      <c r="F24" s="41"/>
      <c r="G24" s="129"/>
      <c r="H24" s="130" t="str">
        <f>IF('Ex.Item&amp;Result_Pre.Ex.'!$C$12="","",IF('Ex.Item&amp;Result_Pre.Ex.'!$C$12="A","",IF('Ex.Item&amp;Result_Pre.Ex.'!$C$12="C","","注： 今回が中間審査で、前回審査の基準3.1(1)で異動（移籍）に関する指摘がある場合は、本項目も今回審査の審査項目となりますので審査結果を記入願います。")))</f>
        <v/>
      </c>
    </row>
    <row r="25" spans="1:8" s="46" customFormat="1" ht="30">
      <c r="A25" s="208" t="s">
        <v>300</v>
      </c>
      <c r="B25" s="206" t="s">
        <v>472</v>
      </c>
      <c r="C25" s="43"/>
      <c r="D25" s="43"/>
      <c r="E25" s="126"/>
      <c r="F25" s="127"/>
    </row>
    <row r="26" spans="1:8" ht="96">
      <c r="A26" s="202" t="s">
        <v>302</v>
      </c>
      <c r="B26" s="203" t="s">
        <v>473</v>
      </c>
      <c r="C26" s="120" t="str">
        <f>CONCATENATE(IF('Ex.Item&amp;Result_Pre.Ex.'!$C$27="",IF('Ex.Item&amp;Result_Pre.Ex.'!$I$28=""," ",'Ex.Item&amp;Result_Pre.Ex.'!$I$28),'Ex.Item&amp;Result_Pre.Ex.'!$C$27),IF('Ex.Item&amp;Result_Pre.Ex.'!$C$29="",IF('Ex.Item&amp;Result_Pre.Ex.'!$I$30=""," ",'Ex.Item&amp;Result_Pre.Ex.'!$I$30),'Ex.Item&amp;Result_Pre.Ex.'!$C$29))</f>
        <v xml:space="preserve">  </v>
      </c>
      <c r="D26" s="120" t="str">
        <f>CONCATENATE(IF('Ex.Item&amp;Result_Pre.Ex.'!$D$27="",IF('Ex.Item&amp;Result_Pre.Ex.'!$J$28=""," ",'Ex.Item&amp;Result_Pre.Ex.'!$J$28),'Ex.Item&amp;Result_Pre.Ex.'!$D$27),IF('Ex.Item&amp;Result_Pre.Ex.'!$D$29="",IF('Ex.Item&amp;Result_Pre.Ex.'!$J$30=""," ",'Ex.Item&amp;Result_Pre.Ex.'!$J$30),'Ex.Item&amp;Result_Pre.Ex.'!$D$29))</f>
        <v xml:space="preserve">  </v>
      </c>
      <c r="E26" s="112"/>
      <c r="F26" s="41"/>
    </row>
    <row r="27" spans="1:8" ht="84.75" thickBot="1">
      <c r="A27" s="209" t="s">
        <v>304</v>
      </c>
      <c r="B27" s="203" t="s">
        <v>721</v>
      </c>
      <c r="C27" s="121" t="str">
        <f>CONCATENATE(IF('Ex.Item&amp;Result_Pre.Ex.'!$C$18="",IF('Ex.Item&amp;Result_Pre.Ex.'!$I$32=""," ",'Ex.Item&amp;Result_Pre.Ex.'!$I$32),'Ex.Item&amp;Result_Pre.Ex.'!$C$18),IF('Ex.Item&amp;Result_Pre.Ex.'!$C$31="","",'Ex.Item&amp;Result_Pre.Ex.'!$C$31))</f>
        <v xml:space="preserve"> </v>
      </c>
      <c r="D27" s="121" t="str">
        <f>CONCATENATE(IF('Ex.Item&amp;Result_Pre.Ex.'!$D$18="",IF('Ex.Item&amp;Result_Pre.Ex.'!$J$32=""," ",'Ex.Item&amp;Result_Pre.Ex.'!$J$32),'Ex.Item&amp;Result_Pre.Ex.'!$D$18),IF('Ex.Item&amp;Result_Pre.Ex.'!$D$31="","",'Ex.Item&amp;Result_Pre.Ex.'!$D$31))</f>
        <v xml:space="preserve"> </v>
      </c>
      <c r="E27" s="112"/>
      <c r="F27" s="117"/>
    </row>
    <row r="28" spans="1:8" ht="27.75" customHeight="1" thickBot="1">
      <c r="A28" s="210" t="s">
        <v>292</v>
      </c>
      <c r="B28" s="211" t="s">
        <v>475</v>
      </c>
      <c r="C28" s="114"/>
      <c r="D28" s="114"/>
      <c r="E28" s="115"/>
      <c r="F28" s="128"/>
    </row>
    <row r="29" spans="1:8" ht="48">
      <c r="A29" s="212" t="s">
        <v>305</v>
      </c>
      <c r="B29" s="203" t="s">
        <v>476</v>
      </c>
      <c r="C29" s="111" t="str">
        <f>IF('Ex.Item&amp;Result_Pre.Ex.'!$C$33="",IF('Ex.Item&amp;Result_Pre.Ex.'!$I$34="","",'Ex.Item&amp;Result_Pre.Ex.'!$I$34),'Ex.Item&amp;Result_Pre.Ex.'!$C$33)</f>
        <v/>
      </c>
      <c r="D29" s="111" t="str">
        <f>IF('Ex.Item&amp;Result_Pre.Ex.'!$D$33="",IF('Ex.Item&amp;Result_Pre.Ex.'!$J$34="","",'Ex.Item&amp;Result_Pre.Ex.'!$J$34),'Ex.Item&amp;Result_Pre.Ex.'!$D$33)</f>
        <v/>
      </c>
      <c r="E29" s="112"/>
      <c r="F29" s="113"/>
    </row>
    <row r="30" spans="1:8" ht="108">
      <c r="A30" s="202" t="s">
        <v>306</v>
      </c>
      <c r="B30" s="203" t="s">
        <v>477</v>
      </c>
      <c r="C30" s="108" t="str">
        <f>IF('Ex.Item&amp;Result_Pre.Ex.'!$C$34="",IF('Ex.Item&amp;Result_Pre.Ex.'!$I$35="","",'Ex.Item&amp;Result_Pre.Ex.'!$I$35),'Ex.Item&amp;Result_Pre.Ex.'!$C$34)</f>
        <v/>
      </c>
      <c r="D30" s="108" t="str">
        <f>IF('Ex.Item&amp;Result_Pre.Ex.'!$D$34="",IF('Ex.Item&amp;Result_Pre.Ex.'!$J$35="","",'Ex.Item&amp;Result_Pre.Ex.'!$J$35),'Ex.Item&amp;Result_Pre.Ex.'!$D$34)</f>
        <v/>
      </c>
      <c r="E30" s="112"/>
      <c r="F30" s="41"/>
    </row>
    <row r="31" spans="1:8" ht="72">
      <c r="A31" s="202" t="s">
        <v>307</v>
      </c>
      <c r="B31" s="203" t="s">
        <v>478</v>
      </c>
      <c r="C31" s="108" t="str">
        <f>IF('Ex.Item&amp;Result_Pre.Ex.'!$C$35="",IF('Ex.Item&amp;Result_Pre.Ex.'!$I$36="","",'Ex.Item&amp;Result_Pre.Ex.'!$I$36),'Ex.Item&amp;Result_Pre.Ex.'!$C$35)</f>
        <v/>
      </c>
      <c r="D31" s="108" t="str">
        <f>IF('Ex.Item&amp;Result_Pre.Ex.'!$D$35="",IF('Ex.Item&amp;Result_Pre.Ex.'!$J$36="","",'Ex.Item&amp;Result_Pre.Ex.'!$J$36),'Ex.Item&amp;Result_Pre.Ex.'!$D$35)</f>
        <v/>
      </c>
      <c r="E31" s="112"/>
      <c r="F31" s="41"/>
    </row>
    <row r="32" spans="1:8" ht="28.5" customHeight="1">
      <c r="A32" s="202" t="s">
        <v>308</v>
      </c>
      <c r="B32" s="203" t="s">
        <v>479</v>
      </c>
      <c r="C32" s="108" t="str">
        <f>IF('Ex.Item&amp;Result_Pre.Ex.'!$C$36="",IF('Ex.Item&amp;Result_Pre.Ex.'!$I$37="","",'Ex.Item&amp;Result_Pre.Ex.'!$I$37),'Ex.Item&amp;Result_Pre.Ex.'!$C$36)</f>
        <v/>
      </c>
      <c r="D32" s="108" t="str">
        <f>IF('Ex.Item&amp;Result_Pre.Ex.'!$D$36="",IF('Ex.Item&amp;Result_Pre.Ex.'!$J$37="","",'Ex.Item&amp;Result_Pre.Ex.'!$J$37),'Ex.Item&amp;Result_Pre.Ex.'!$D$36)</f>
        <v/>
      </c>
      <c r="E32" s="112"/>
      <c r="F32" s="41"/>
    </row>
    <row r="33" spans="1:6" ht="48.75" thickBot="1">
      <c r="A33" s="209" t="s">
        <v>309</v>
      </c>
      <c r="B33" s="203" t="s">
        <v>480</v>
      </c>
      <c r="C33" s="119"/>
      <c r="D33" s="119"/>
      <c r="E33" s="112"/>
      <c r="F33" s="117"/>
    </row>
    <row r="34" spans="1:6" s="46" customFormat="1" ht="26.25" customHeight="1" thickBot="1">
      <c r="A34" s="210" t="s">
        <v>298</v>
      </c>
      <c r="B34" s="213" t="s">
        <v>481</v>
      </c>
      <c r="C34" s="114"/>
      <c r="D34" s="114"/>
      <c r="E34" s="115"/>
      <c r="F34" s="123"/>
    </row>
    <row r="35" spans="1:6" s="46" customFormat="1" ht="15">
      <c r="A35" s="214" t="s">
        <v>299</v>
      </c>
      <c r="B35" s="201" t="s">
        <v>482</v>
      </c>
      <c r="C35" s="118"/>
      <c r="D35" s="118"/>
      <c r="E35" s="124"/>
      <c r="F35" s="125"/>
    </row>
    <row r="36" spans="1:6" ht="84">
      <c r="A36" s="215" t="s">
        <v>301</v>
      </c>
      <c r="B36" s="203" t="s">
        <v>483</v>
      </c>
      <c r="C36" s="108" t="str">
        <f>IF('Ex.Item&amp;Result_Pre.Ex.'!$C$39="",IF('Ex.Item&amp;Result_Pre.Ex.'!$I$40="","",'Ex.Item&amp;Result_Pre.Ex.'!$I$40),'Ex.Item&amp;Result_Pre.Ex.'!$C$39)</f>
        <v/>
      </c>
      <c r="D36" s="108" t="str">
        <f>IF('Ex.Item&amp;Result_Pre.Ex.'!$D$39="",IF('Ex.Item&amp;Result_Pre.Ex.'!$J$40="","",'Ex.Item&amp;Result_Pre.Ex.'!$J$40),'Ex.Item&amp;Result_Pre.Ex.'!$D$39)</f>
        <v/>
      </c>
      <c r="E36" s="112"/>
      <c r="F36" s="41"/>
    </row>
    <row r="37" spans="1:6" ht="48">
      <c r="A37" s="215" t="s">
        <v>310</v>
      </c>
      <c r="B37" s="203" t="s">
        <v>484</v>
      </c>
      <c r="C37" s="108" t="str">
        <f>IF('Ex.Item&amp;Result_Pre.Ex.'!$C$40="",IF('Ex.Item&amp;Result_Pre.Ex.'!$I$41="","",'Ex.Item&amp;Result_Pre.Ex.'!$I$41),'Ex.Item&amp;Result_Pre.Ex.'!$C$40)</f>
        <v/>
      </c>
      <c r="D37" s="108" t="str">
        <f>IF('Ex.Item&amp;Result_Pre.Ex.'!$D$40="",IF('Ex.Item&amp;Result_Pre.Ex.'!$J$41="","",'Ex.Item&amp;Result_Pre.Ex.'!$J$41),'Ex.Item&amp;Result_Pre.Ex.'!$D$40)</f>
        <v/>
      </c>
      <c r="E37" s="112"/>
      <c r="F37" s="41"/>
    </row>
    <row r="38" spans="1:6" ht="48">
      <c r="A38" s="215" t="s">
        <v>311</v>
      </c>
      <c r="B38" s="203" t="s">
        <v>485</v>
      </c>
      <c r="C38" s="108" t="str">
        <f>IF('Ex.Item&amp;Result_Pre.Ex.'!$C$41="",IF('Ex.Item&amp;Result_Pre.Ex.'!$I$42="","",'Ex.Item&amp;Result_Pre.Ex.'!$I$42),'Ex.Item&amp;Result_Pre.Ex.'!$C$41)</f>
        <v/>
      </c>
      <c r="D38" s="108" t="str">
        <f>IF('Ex.Item&amp;Result_Pre.Ex.'!$D$41="",IF('Ex.Item&amp;Result_Pre.Ex.'!$J$42="","",'Ex.Item&amp;Result_Pre.Ex.'!$J$42),'Ex.Item&amp;Result_Pre.Ex.'!$D$41)</f>
        <v/>
      </c>
      <c r="E38" s="112"/>
      <c r="F38" s="41"/>
    </row>
    <row r="39" spans="1:6" s="46" customFormat="1" ht="15">
      <c r="A39" s="208" t="s">
        <v>303</v>
      </c>
      <c r="B39" s="206" t="s">
        <v>486</v>
      </c>
      <c r="C39" s="43"/>
      <c r="D39" s="43"/>
      <c r="E39" s="126"/>
      <c r="F39" s="127"/>
    </row>
    <row r="40" spans="1:6" ht="60.75" thickBot="1">
      <c r="A40" s="216" t="s">
        <v>303</v>
      </c>
      <c r="B40" s="203" t="s">
        <v>487</v>
      </c>
      <c r="C40" s="109" t="str">
        <f>IF('Ex.Item&amp;Result_Pre.Ex.'!$C$43="",IF('Ex.Item&amp;Result_Pre.Ex.'!$I$44="","",'Ex.Item&amp;Result_Pre.Ex.'!$I$44),'Ex.Item&amp;Result_Pre.Ex.'!$C$43)</f>
        <v/>
      </c>
      <c r="D40" s="109" t="str">
        <f>IF('Ex.Item&amp;Result_Pre.Ex.'!$D$43="",IF('Ex.Item&amp;Result_Pre.Ex.'!$J$44="","",'Ex.Item&amp;Result_Pre.Ex.'!$J$44),'Ex.Item&amp;Result_Pre.Ex.'!$D$43)</f>
        <v/>
      </c>
      <c r="E40" s="112"/>
      <c r="F40" s="42"/>
    </row>
    <row r="42" spans="1:6">
      <c r="A42" s="3"/>
    </row>
  </sheetData>
  <sheetProtection formatRows="0" sort="0" autoFilter="0"/>
  <mergeCells count="1">
    <mergeCell ref="A1:F1"/>
  </mergeCells>
  <phoneticPr fontId="2"/>
  <dataValidations xWindow="375" yWindow="268" count="7">
    <dataValidation type="textLength" imeMode="on" operator="greaterThanOrEqual" showErrorMessage="1" sqref="F5">
      <formula1>0</formula1>
    </dataValidation>
    <dataValidation type="list" imeMode="off" allowBlank="1" showInputMessage="1" showErrorMessage="1" error="A,C,W,D,-のいずれか。" promptTitle="One from A, C, W or D applies." prompt="Judgment should be same as the lowest result of judgment of all review items in the Criterion 1. Fill in the comments and reasons in &quot;Basis and Remarks&quot;, if it is appropriate to give better judgment than the original  (Refer Evaluation Guide)." sqref="E4">
      <formula1>"A,C,W,D,-"</formula1>
    </dataValidation>
    <dataValidation type="list" imeMode="off" allowBlank="1" showInputMessage="1" showErrorMessage="1" error="A,C,W,D,-のいずれか。" promptTitle="One from A, C, W or D applies." prompt="Judgment should be same as the lowest result of judgment of all review items in the Criterion 2. Fill in the comments and reasons in &quot;Basis and Remarks&quot;, if it is appropriate to give better judgment than the original  (Refer Evaluation Guide)." sqref="E7">
      <formula1>"A,C,W,D,-"</formula1>
    </dataValidation>
    <dataValidation type="list" imeMode="off" allowBlank="1" showInputMessage="1" showErrorMessage="1" error="A,C,W,D,-のいずれか。" promptTitle="One from A, C, W or D applies." prompt="Judgment should be same as the lowest result of judgment of all review items in the Criterion 3. Fill in the comments and reasons in &quot;Basis and Remarks&quot;, if it is appropriate to give better judgment than the original  (Refer Evaluation Guide)." sqref="E28">
      <formula1>"A,C,W,D,-"</formula1>
    </dataValidation>
    <dataValidation type="list" imeMode="off" allowBlank="1" showInputMessage="1" showErrorMessage="1" error="A,C,W,D,-のいずれか。" promptTitle="One from A, C, D or W applies" prompt="Judgment should be same as the lowest result of judgment of all review items in the Criterion 4. Fill in the comments and reasons in &quot;Basis and Remarks&quot;, if it is appropriate to give better judgment than the original  (Refer Evaluation Guide)." sqref="E34">
      <formula1>"A,C,W,D,-"</formula1>
    </dataValidation>
    <dataValidation operator="equal" showInputMessage="1" showErrorMessage="1" sqref="C26:D27 C16:D19 C9:D10 C12:D14 C40:D40 C36:D38 C21:D24 C5:D6 G24:H24 C29:D33 B25 A40 B20 B11 A12:A14 A4:A8 B15 A36:A38"/>
    <dataValidation type="list" imeMode="off" allowBlank="1" showInputMessage="1" showErrorMessage="1" error="A,C,W,D,-のいずれか。" promptTitle="One from A, C, W or D applies." prompt="Must fill in cell on the right with basis of its judgment._x000a_If Evaluation Item doesn't apply this time, leave it blank." sqref="E5:E6 E9:E10 E12:E14 E16:E19 E21:E24 E26:E27 E29:E33 E36:E38 E40">
      <formula1>"A,C,W,D,-"</formula1>
    </dataValidation>
  </dataValidations>
  <printOptions horizontalCentered="1"/>
  <pageMargins left="0.78740157480314965" right="0.78740157480314965" top="0.78740157480314965" bottom="0.78740157480314965" header="0.51181102362204722" footer="0.31496062992125984"/>
  <pageSetup paperSize="9" scale="67" fitToHeight="50" orientation="portrait" r:id="rId1"/>
  <headerFooter alignWithMargins="0">
    <oddHeader>&amp;R&amp;8日本技術者教育認定基準（2012年度～）</oddHeader>
    <oddFooter>&amp;R&amp;8プログラム点検書（実地審査最終面談時）&amp;P/&amp;N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22</vt:i4>
      </vt:variant>
    </vt:vector>
  </HeadingPairs>
  <TitlesOfParts>
    <vt:vector size="39" baseType="lpstr">
      <vt:lpstr>Instruction</vt:lpstr>
      <vt:lpstr>Basic Point</vt:lpstr>
      <vt:lpstr>Field of Accreditation</vt:lpstr>
      <vt:lpstr>Evaluation Committee</vt:lpstr>
      <vt:lpstr>前回審査種類</vt:lpstr>
      <vt:lpstr>Behavioral Record</vt:lpstr>
      <vt:lpstr>Ex.Item&amp;Result_Pre.Ex.</vt:lpstr>
      <vt:lpstr>1. PRR (at Exit Meeting)</vt:lpstr>
      <vt:lpstr>1. Evaluation Result &amp; Remarks</vt:lpstr>
      <vt:lpstr>2. 1st Evaluation Report</vt:lpstr>
      <vt:lpstr>2. Evaluation Result &amp; Remarks</vt:lpstr>
      <vt:lpstr>3. 2nd Evaluation Report</vt:lpstr>
      <vt:lpstr>3. Evaluation Result &amp; Remarks</vt:lpstr>
      <vt:lpstr>4. Evaluation Report by Field</vt:lpstr>
      <vt:lpstr>4. Evaluation &amp; Remarks</vt:lpstr>
      <vt:lpstr>5. Final Evaluationn Report</vt:lpstr>
      <vt:lpstr>5. Evaluation Result &amp; Remarks</vt:lpstr>
      <vt:lpstr>'1. Evaluation Result &amp; Remarks'!Print_Area</vt:lpstr>
      <vt:lpstr>'2. 1st Evaluation Report'!Print_Area</vt:lpstr>
      <vt:lpstr>'2. Evaluation Result &amp; Remarks'!Print_Area</vt:lpstr>
      <vt:lpstr>'3. 2nd Evaluation Report'!Print_Area</vt:lpstr>
      <vt:lpstr>'3. Evaluation Result &amp; Remarks'!Print_Area</vt:lpstr>
      <vt:lpstr>'4. Evaluation &amp; Remarks'!Print_Area</vt:lpstr>
      <vt:lpstr>'4. Evaluation Report by Field'!Print_Area</vt:lpstr>
      <vt:lpstr>'5. Evaluation Result &amp; Remarks'!Print_Area</vt:lpstr>
      <vt:lpstr>'5. Final Evaluationn Report'!Print_Area</vt:lpstr>
      <vt:lpstr>'Basic Point'!Print_Area</vt:lpstr>
      <vt:lpstr>'Ex.Item&amp;Result_Pre.Ex.'!Print_Area</vt:lpstr>
      <vt:lpstr>'1. Evaluation Result &amp; Remarks'!Print_Titles</vt:lpstr>
      <vt:lpstr>'2. Evaluation Result &amp; Remarks'!Print_Titles</vt:lpstr>
      <vt:lpstr>'3. Evaluation Result &amp; Remarks'!Print_Titles</vt:lpstr>
      <vt:lpstr>'4. Evaluation &amp; Remarks'!Print_Titles</vt:lpstr>
      <vt:lpstr>'5. Evaluation Result &amp; Remarks'!Print_Titles</vt:lpstr>
      <vt:lpstr>'Evaluation Committee'!エンジニアリング系学士課程</vt:lpstr>
      <vt:lpstr>'Field of Accreditation'!エンジニアリング系学士課程</vt:lpstr>
      <vt:lpstr>'Field of Accreditation'!建築系学士修士課程</vt:lpstr>
      <vt:lpstr>'Field of Accreditation'!情報専門系学士課程</vt:lpstr>
      <vt:lpstr>'Evaluation Committee'!分野名</vt:lpstr>
      <vt:lpstr>'Field of Accreditation'!分野名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プログラム点検書・審査報告書様式</dc:title>
  <dc:subject>エンジニアリング系学士課程（2012-）</dc:subject>
  <dc:creator>日本技術者教育認定機構</dc:creator>
  <cp:lastModifiedBy>JABEE</cp:lastModifiedBy>
  <cp:lastPrinted>2014-08-28T05:22:20Z</cp:lastPrinted>
  <dcterms:created xsi:type="dcterms:W3CDTF">2003-03-20T23:16:10Z</dcterms:created>
  <dcterms:modified xsi:type="dcterms:W3CDTF">2016-03-04T02:01:20Z</dcterms:modified>
</cp:coreProperties>
</file>