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92.168.0.20\data\04審査\学部\4 審査関係資料\2026公開文書\202605公開文書\3 ポータル用ファイル\"/>
    </mc:Choice>
  </mc:AlternateContent>
  <xr:revisionPtr revIDLastSave="0" documentId="13_ncr:1_{ED16C22F-1436-45C6-B348-F1117A092E03}" xr6:coauthVersionLast="47" xr6:coauthVersionMax="47" xr10:uidLastSave="{00000000-0000-0000-0000-000000000000}"/>
  <bookViews>
    <workbookView xWindow="28680" yWindow="-120" windowWidth="29040" windowHeight="15720" tabRatio="906" firstSheet="11" xr2:uid="{00000000-000D-0000-FFFF-FFFF00000000}"/>
  </bookViews>
  <sheets>
    <sheet name="使用法" sheetId="33" r:id="rId1"/>
    <sheet name="基本事項" sheetId="50" r:id="rId2"/>
    <sheet name="分野名" sheetId="44" state="hidden" r:id="rId3"/>
    <sheet name="審査委員会" sheetId="45" state="hidden" r:id="rId4"/>
    <sheet name="前回審査種類" sheetId="46" state="hidden" r:id="rId5"/>
    <sheet name="審査チーム派遣機関" sheetId="49" state="hidden" r:id="rId6"/>
    <sheet name="行動記録" sheetId="48" r:id="rId7"/>
    <sheet name="審査項目と前回審査の結果" sheetId="58" r:id="rId8"/>
    <sheet name="審査結果と指摘事項の記入例" sheetId="57" r:id="rId9"/>
    <sheet name="(1)プログラム点検書（最終面談時）" sheetId="25" r:id="rId10"/>
    <sheet name="(1)審査結果と指摘事項" sheetId="56" r:id="rId11"/>
    <sheet name="(2)プログラム点検書（実地審査後）" sheetId="12" r:id="rId12"/>
    <sheet name="(2)審査結果と指摘事項" sheetId="51" r:id="rId13"/>
    <sheet name="(3)審査チーム報告書" sheetId="19" r:id="rId14"/>
    <sheet name="(3)審査結果と指摘事項" sheetId="52" r:id="rId15"/>
    <sheet name="(4)分野別審査報告書" sheetId="20" r:id="rId16"/>
    <sheet name="(4)審査結果と指摘事項" sheetId="53" r:id="rId17"/>
    <sheet name="(5)最終審査報告書" sheetId="21" r:id="rId18"/>
    <sheet name="(5)審査結果と指摘事項" sheetId="54" r:id="rId19"/>
    <sheet name="Sheet1" sheetId="47" state="hidden" r:id="rId20"/>
  </sheets>
  <externalReferences>
    <externalReference r:id="rId21"/>
  </externalReferences>
  <definedNames>
    <definedName name="_xlnm._FilterDatabase" localSheetId="10" hidden="1">'(1)審査結果と指摘事項'!$A$2:$G$38</definedName>
    <definedName name="_xlnm._FilterDatabase" localSheetId="12" hidden="1">'(2)審査結果と指摘事項'!$A$2:$G$38</definedName>
    <definedName name="_xlnm._FilterDatabase" localSheetId="14" hidden="1">'(3)審査結果と指摘事項'!$A$2:$H$38</definedName>
    <definedName name="_xlnm._FilterDatabase" localSheetId="16" hidden="1">'(4)審査結果と指摘事項'!$A$2:$I$38</definedName>
    <definedName name="_xlnm._FilterDatabase" localSheetId="18" hidden="1">'(5)審査結果と指摘事項'!$A$2:$J$38</definedName>
    <definedName name="_xlnm._FilterDatabase" localSheetId="8" hidden="1">審査結果と指摘事項の記入例!$A$3:$G$31</definedName>
    <definedName name="_xlnm.Print_Area" localSheetId="9">'(1)プログラム点検書（最終面談時）'!$A$1:$D$25</definedName>
    <definedName name="_xlnm.Print_Area" localSheetId="10">'(1)審査結果と指摘事項'!$A$1:$G$38</definedName>
    <definedName name="_xlnm.Print_Area" localSheetId="11">'(2)プログラム点検書（実地審査後）'!$B$1:$F$55</definedName>
    <definedName name="_xlnm.Print_Area" localSheetId="12">'(2)審査結果と指摘事項'!$A$1:$G$38</definedName>
    <definedName name="_xlnm.Print_Area" localSheetId="13">'(3)審査チーム報告書'!$B$1:$F$65</definedName>
    <definedName name="_xlnm.Print_Area" localSheetId="14">'(3)審査結果と指摘事項'!$A$1:$H$38</definedName>
    <definedName name="_xlnm.Print_Area" localSheetId="16">'(4)審査結果と指摘事項'!$A$1:$I$38</definedName>
    <definedName name="_xlnm.Print_Area" localSheetId="15">'(4)分野別審査報告書'!$B$1:$F$85</definedName>
    <definedName name="_xlnm.Print_Area" localSheetId="18">'(5)審査結果と指摘事項'!$A$1:$J$38</definedName>
    <definedName name="_xlnm.Print_Area" localSheetId="8">審査結果と指摘事項の記入例!$A$1:$G$14</definedName>
    <definedName name="_xlnm.Print_Area" localSheetId="7">審査項目と前回審査の結果!$A$1:$F$47</definedName>
    <definedName name="_xlnm.Print_Titles" localSheetId="10">'(1)審査結果と指摘事項'!$2:$3</definedName>
    <definedName name="_xlnm.Print_Titles" localSheetId="12">'(2)審査結果と指摘事項'!$2:$3</definedName>
    <definedName name="_xlnm.Print_Titles" localSheetId="14">'(3)審査結果と指摘事項'!$2:$3</definedName>
    <definedName name="_xlnm.Print_Titles" localSheetId="16">'(4)審査結果と指摘事項'!$2:$3</definedName>
    <definedName name="_xlnm.Print_Titles" localSheetId="18">'(5)審査結果と指摘事項'!$2:$3</definedName>
    <definedName name="_xlnm.Print_Titles" localSheetId="8">審査結果と指摘事項の記入例!$3:$3</definedName>
    <definedName name="エンジニアリング系学士課程" localSheetId="10">#REF!</definedName>
    <definedName name="エンジニアリング系学士課程" localSheetId="12">#REF!</definedName>
    <definedName name="エンジニアリング系学士課程" localSheetId="14">#REF!</definedName>
    <definedName name="エンジニアリング系学士課程" localSheetId="16">#REF!</definedName>
    <definedName name="エンジニアリング系学士課程" localSheetId="18">#REF!</definedName>
    <definedName name="エンジニアリング系学士課程" localSheetId="1">[1]分野名!$A$3:$A$38</definedName>
    <definedName name="エンジニアリング系学士課程" localSheetId="6">#REF!</definedName>
    <definedName name="エンジニアリング系学士課程" localSheetId="5">#REF!</definedName>
    <definedName name="エンジニアリング系学士課程" localSheetId="3">審査委員会!$A$3:$A$21</definedName>
    <definedName name="エンジニアリング系学士課程" localSheetId="8">#REF!</definedName>
    <definedName name="エンジニアリング系学士課程" localSheetId="2">分野名!$A$3:$A$33</definedName>
    <definedName name="エンジニアリング系学士課程">#REF!</definedName>
    <definedName name="建築系学士修士課程" localSheetId="10">#REF!</definedName>
    <definedName name="建築系学士修士課程" localSheetId="12">#REF!</definedName>
    <definedName name="建築系学士修士課程" localSheetId="14">#REF!</definedName>
    <definedName name="建築系学士修士課程" localSheetId="16">#REF!</definedName>
    <definedName name="建築系学士修士課程" localSheetId="18">#REF!</definedName>
    <definedName name="建築系学士修士課程" localSheetId="1">#REF!</definedName>
    <definedName name="建築系学士修士課程" localSheetId="6">#REF!</definedName>
    <definedName name="建築系学士修士課程" localSheetId="5">#REF!</definedName>
    <definedName name="建築系学士修士課程" localSheetId="3">審査委員会!#REF!</definedName>
    <definedName name="建築系学士修士課程" localSheetId="8">#REF!</definedName>
    <definedName name="建築系学士修士課程" localSheetId="2">分野名!$A$27:$A$27</definedName>
    <definedName name="建築系学士修士課程">#REF!</definedName>
    <definedName name="情報専門系学士課程" localSheetId="10">#REF!</definedName>
    <definedName name="情報専門系学士課程" localSheetId="12">#REF!</definedName>
    <definedName name="情報専門系学士課程" localSheetId="14">#REF!</definedName>
    <definedName name="情報専門系学士課程" localSheetId="16">#REF!</definedName>
    <definedName name="情報専門系学士課程" localSheetId="18">#REF!</definedName>
    <definedName name="情報専門系学士課程" localSheetId="1">#REF!</definedName>
    <definedName name="情報専門系学士課程" localSheetId="6">#REF!</definedName>
    <definedName name="情報専門系学士課程" localSheetId="5">#REF!</definedName>
    <definedName name="情報専門系学士課程" localSheetId="3">審査委員会!#REF!</definedName>
    <definedName name="情報専門系学士課程" localSheetId="8">#REF!</definedName>
    <definedName name="情報専門系学士課程" localSheetId="2">分野名!$A$21:$A$25</definedName>
    <definedName name="情報専門系学士課程">#REF!</definedName>
    <definedName name="分野名" localSheetId="10">#REF!</definedName>
    <definedName name="分野名" localSheetId="12">#REF!</definedName>
    <definedName name="分野名" localSheetId="14">#REF!</definedName>
    <definedName name="分野名" localSheetId="16">#REF!</definedName>
    <definedName name="分野名" localSheetId="18">#REF!</definedName>
    <definedName name="分野名" localSheetId="1">[1]分野名!$A$53:$A$95</definedName>
    <definedName name="分野名" localSheetId="6">#REF!</definedName>
    <definedName name="分野名" localSheetId="5">#REF!</definedName>
    <definedName name="分野名" localSheetId="3">審査委員会!$A$22:$A$45</definedName>
    <definedName name="分野名" localSheetId="8">#REF!</definedName>
    <definedName name="分野名" localSheetId="2">分野名!$A$49:$A$91</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2" l="1"/>
  <c r="B62" i="20"/>
  <c r="F55" i="19"/>
  <c r="F61" i="20" s="1"/>
  <c r="E2" i="50"/>
  <c r="D38" i="54"/>
  <c r="C38" i="54"/>
  <c r="D35" i="54"/>
  <c r="C35" i="54"/>
  <c r="D34" i="54"/>
  <c r="C34" i="54"/>
  <c r="D31" i="54"/>
  <c r="C31" i="54"/>
  <c r="D28" i="54"/>
  <c r="C28" i="54"/>
  <c r="D27" i="54"/>
  <c r="C27" i="54"/>
  <c r="D24" i="54"/>
  <c r="C24" i="54"/>
  <c r="D21" i="54"/>
  <c r="C21" i="54"/>
  <c r="D18" i="54"/>
  <c r="C18" i="54"/>
  <c r="D15" i="54"/>
  <c r="C15" i="54"/>
  <c r="D12" i="54"/>
  <c r="C12" i="54"/>
  <c r="D11" i="54"/>
  <c r="C11" i="54"/>
  <c r="D8" i="54"/>
  <c r="C8" i="54"/>
  <c r="D5" i="54"/>
  <c r="C5" i="54"/>
  <c r="D4" i="54"/>
  <c r="C4" i="54"/>
  <c r="D38" i="53"/>
  <c r="C38" i="53"/>
  <c r="D35" i="53"/>
  <c r="C35" i="53"/>
  <c r="D34" i="53"/>
  <c r="C34" i="53"/>
  <c r="D31" i="53"/>
  <c r="C31" i="53"/>
  <c r="D28" i="53"/>
  <c r="C28" i="53"/>
  <c r="D27" i="53"/>
  <c r="C27" i="53"/>
  <c r="D24" i="53"/>
  <c r="C24" i="53"/>
  <c r="D21" i="53"/>
  <c r="C21" i="53"/>
  <c r="D18" i="53"/>
  <c r="C18" i="53"/>
  <c r="D15" i="53"/>
  <c r="C15" i="53"/>
  <c r="D12" i="53"/>
  <c r="C12" i="53"/>
  <c r="D11" i="53"/>
  <c r="C11" i="53"/>
  <c r="D8" i="53"/>
  <c r="C8" i="53"/>
  <c r="D5" i="53"/>
  <c r="C5" i="53"/>
  <c r="D4" i="53"/>
  <c r="C4" i="53"/>
  <c r="D38" i="52"/>
  <c r="C38" i="52"/>
  <c r="D35" i="52"/>
  <c r="C35" i="52"/>
  <c r="D34" i="52"/>
  <c r="C34" i="52"/>
  <c r="D31" i="52"/>
  <c r="C31" i="52"/>
  <c r="D28" i="52"/>
  <c r="C28" i="52"/>
  <c r="D27" i="52"/>
  <c r="C27" i="52"/>
  <c r="D24" i="52"/>
  <c r="C24" i="52"/>
  <c r="D21" i="52"/>
  <c r="C21" i="52"/>
  <c r="D18" i="52"/>
  <c r="C18" i="52"/>
  <c r="D15" i="52"/>
  <c r="C15" i="52"/>
  <c r="D12" i="52"/>
  <c r="C12" i="52"/>
  <c r="D11" i="52"/>
  <c r="C11" i="52"/>
  <c r="D8" i="52"/>
  <c r="C8" i="52"/>
  <c r="D5" i="52"/>
  <c r="C5" i="52"/>
  <c r="D4" i="52"/>
  <c r="C4" i="52"/>
  <c r="D38" i="51"/>
  <c r="C38" i="51"/>
  <c r="D35" i="51"/>
  <c r="C35" i="51"/>
  <c r="D34" i="51"/>
  <c r="C34" i="51"/>
  <c r="D31" i="51"/>
  <c r="C31" i="51"/>
  <c r="D28" i="51"/>
  <c r="C28" i="51"/>
  <c r="D27" i="51"/>
  <c r="C27" i="51"/>
  <c r="D24" i="51"/>
  <c r="C24" i="51"/>
  <c r="D21" i="51"/>
  <c r="C21" i="51"/>
  <c r="D18" i="51"/>
  <c r="C18" i="51"/>
  <c r="D15" i="51"/>
  <c r="C15" i="51"/>
  <c r="D12" i="51"/>
  <c r="C12" i="51"/>
  <c r="D11" i="51"/>
  <c r="C11" i="51"/>
  <c r="D8" i="51"/>
  <c r="C8" i="51"/>
  <c r="D5" i="51"/>
  <c r="C5" i="51"/>
  <c r="D4" i="51"/>
  <c r="C4" i="51"/>
  <c r="D38" i="56"/>
  <c r="C38" i="56"/>
  <c r="D35" i="56"/>
  <c r="C35" i="56"/>
  <c r="D34" i="56"/>
  <c r="C34" i="56"/>
  <c r="D31" i="56"/>
  <c r="C31" i="56"/>
  <c r="D28" i="56"/>
  <c r="C28" i="56"/>
  <c r="D27" i="56"/>
  <c r="C27" i="56"/>
  <c r="D24" i="56"/>
  <c r="C24" i="56"/>
  <c r="D21" i="56"/>
  <c r="C21" i="56"/>
  <c r="D18" i="56"/>
  <c r="C18" i="56"/>
  <c r="D15" i="56"/>
  <c r="C15" i="56"/>
  <c r="D12" i="56"/>
  <c r="C12" i="56"/>
  <c r="D11" i="56"/>
  <c r="C11" i="56"/>
  <c r="D8" i="56"/>
  <c r="C8" i="56"/>
  <c r="D5" i="56"/>
  <c r="C5" i="56"/>
  <c r="D4" i="56"/>
  <c r="C4" i="56"/>
  <c r="C43" i="19"/>
  <c r="C53" i="21"/>
  <c r="A18" i="25"/>
  <c r="B16" i="25"/>
  <c r="C54" i="21"/>
  <c r="C50" i="20"/>
  <c r="B9" i="25"/>
  <c r="B13" i="25"/>
  <c r="C38" i="12"/>
  <c r="C37" i="12"/>
  <c r="C49" i="20"/>
  <c r="B15" i="25"/>
  <c r="B14" i="25"/>
  <c r="C13" i="12"/>
  <c r="C42" i="19"/>
  <c r="B51" i="12" l="1"/>
  <c r="A1" i="56"/>
  <c r="G38" i="54" l="1"/>
  <c r="F38" i="54"/>
  <c r="E38" i="54"/>
  <c r="G35" i="54"/>
  <c r="F35" i="54"/>
  <c r="E35" i="54"/>
  <c r="G34" i="54"/>
  <c r="F34" i="54"/>
  <c r="E34" i="54"/>
  <c r="G31" i="54"/>
  <c r="F31" i="54"/>
  <c r="E31" i="54"/>
  <c r="G28" i="54"/>
  <c r="F28" i="54"/>
  <c r="E28" i="54"/>
  <c r="G27" i="54"/>
  <c r="F27" i="54"/>
  <c r="E27" i="54"/>
  <c r="G24" i="54"/>
  <c r="F24" i="54"/>
  <c r="E24" i="54"/>
  <c r="G21" i="54"/>
  <c r="F21" i="54"/>
  <c r="E21" i="54"/>
  <c r="G18" i="54"/>
  <c r="F18" i="54"/>
  <c r="E18" i="54"/>
  <c r="G15" i="54"/>
  <c r="F15" i="54"/>
  <c r="E15" i="54"/>
  <c r="G12" i="54"/>
  <c r="F12" i="54"/>
  <c r="E12" i="54"/>
  <c r="G11" i="54"/>
  <c r="F11" i="54"/>
  <c r="E11" i="54"/>
  <c r="G8" i="54"/>
  <c r="F8" i="54"/>
  <c r="E8" i="54"/>
  <c r="G5" i="54"/>
  <c r="F5" i="54"/>
  <c r="E5" i="54"/>
  <c r="G4" i="54"/>
  <c r="F4" i="54"/>
  <c r="E4" i="54"/>
  <c r="F38" i="53"/>
  <c r="F35" i="53"/>
  <c r="F34" i="53"/>
  <c r="F31" i="53"/>
  <c r="F28" i="53"/>
  <c r="F27" i="53"/>
  <c r="F24" i="53"/>
  <c r="F21" i="53"/>
  <c r="F18" i="53"/>
  <c r="F15" i="53"/>
  <c r="F12" i="53"/>
  <c r="F11" i="53"/>
  <c r="F8" i="53"/>
  <c r="F5" i="53"/>
  <c r="F4" i="53"/>
  <c r="E38" i="53"/>
  <c r="E35" i="53"/>
  <c r="E34" i="53"/>
  <c r="E31" i="53"/>
  <c r="E28" i="53"/>
  <c r="E27" i="53"/>
  <c r="E24" i="53"/>
  <c r="E21" i="53"/>
  <c r="E18" i="53"/>
  <c r="E15" i="53"/>
  <c r="E12" i="53"/>
  <c r="E11" i="53"/>
  <c r="E8" i="53"/>
  <c r="E5" i="53"/>
  <c r="E4" i="53"/>
  <c r="E38" i="52"/>
  <c r="E35" i="52"/>
  <c r="E34" i="52"/>
  <c r="E31" i="52"/>
  <c r="E28" i="52"/>
  <c r="E27" i="52"/>
  <c r="E24" i="52"/>
  <c r="E21" i="52"/>
  <c r="E18" i="52"/>
  <c r="E15" i="52"/>
  <c r="E12" i="52"/>
  <c r="E11" i="52"/>
  <c r="E8" i="52"/>
  <c r="E5" i="52"/>
  <c r="E4" i="52"/>
  <c r="B12" i="25"/>
  <c r="C14" i="12"/>
  <c r="B10" i="25"/>
  <c r="C15" i="12"/>
  <c r="B11" i="25"/>
  <c r="B5" i="12" l="1"/>
  <c r="C14" i="19"/>
  <c r="C17" i="20" l="1"/>
  <c r="B5" i="19"/>
  <c r="B1" i="53"/>
  <c r="B1" i="54"/>
  <c r="B1" i="52"/>
  <c r="B1" i="51"/>
  <c r="C17" i="21" l="1"/>
  <c r="B5" i="21" s="1"/>
  <c r="B5" i="20"/>
  <c r="E72" i="21"/>
  <c r="E71" i="21"/>
  <c r="B71" i="21"/>
  <c r="B70" i="21"/>
  <c r="E67" i="20"/>
  <c r="E66" i="20"/>
  <c r="B66" i="20"/>
  <c r="B65" i="20"/>
  <c r="E61" i="19"/>
  <c r="E60" i="19"/>
  <c r="B60" i="19"/>
  <c r="B59" i="19"/>
  <c r="E53" i="12"/>
  <c r="E52" i="12"/>
  <c r="B52" i="12"/>
  <c r="B45" i="19" l="1"/>
  <c r="F23" i="20"/>
  <c r="E29" i="19"/>
  <c r="D33" i="21"/>
  <c r="C23" i="21"/>
  <c r="F23" i="21"/>
  <c r="E29" i="12"/>
  <c r="E30" i="12"/>
  <c r="D32" i="21"/>
  <c r="E33" i="20"/>
  <c r="C29" i="12"/>
  <c r="E23" i="20"/>
  <c r="C29" i="19"/>
  <c r="C30" i="19"/>
  <c r="D30" i="19"/>
  <c r="D33" i="20"/>
  <c r="E30" i="19"/>
  <c r="D30" i="12"/>
  <c r="C32" i="21"/>
  <c r="D23" i="21"/>
  <c r="C33" i="20"/>
  <c r="E33" i="21"/>
  <c r="E32" i="20"/>
  <c r="D29" i="12"/>
  <c r="C30" i="12"/>
  <c r="D32" i="20"/>
  <c r="E23" i="21"/>
  <c r="C32" i="20"/>
  <c r="C33" i="21"/>
  <c r="D23" i="20"/>
  <c r="D29" i="19"/>
  <c r="C23" i="20"/>
  <c r="E32" i="21"/>
  <c r="B52" i="20" l="1"/>
  <c r="B56" i="21"/>
  <c r="F13" i="21"/>
  <c r="E13" i="21"/>
  <c r="D13" i="21"/>
  <c r="F13" i="20"/>
  <c r="E13" i="20"/>
  <c r="D13" i="20"/>
  <c r="B56" i="20"/>
  <c r="B60" i="21" s="1"/>
  <c r="B54" i="12"/>
  <c r="F53" i="12"/>
  <c r="F52" i="12"/>
  <c r="B54" i="19"/>
  <c r="B60" i="20" s="1"/>
  <c r="B64" i="21" s="1"/>
  <c r="B74" i="21"/>
  <c r="B68" i="20"/>
  <c r="B73" i="21" s="1"/>
  <c r="F67" i="20"/>
  <c r="F72" i="21" s="1"/>
  <c r="F66" i="20"/>
  <c r="F71" i="21" s="1"/>
  <c r="F65" i="20"/>
  <c r="F70" i="21" s="1"/>
  <c r="D72" i="20"/>
  <c r="D71" i="20"/>
  <c r="B53" i="19"/>
  <c r="B59" i="20" s="1"/>
  <c r="B63" i="21" s="1"/>
  <c r="B86" i="21"/>
  <c r="C86" i="21"/>
  <c r="B87" i="21"/>
  <c r="C87" i="21"/>
  <c r="B88" i="21"/>
  <c r="C88" i="21"/>
  <c r="C20" i="19"/>
  <c r="D20" i="19"/>
  <c r="E20" i="19"/>
  <c r="D20" i="12"/>
  <c r="C20" i="12"/>
  <c r="E20" i="12"/>
  <c r="F20" i="12"/>
  <c r="F20" i="19"/>
  <c r="B8" i="12" l="1"/>
  <c r="B8" i="19"/>
  <c r="C38" i="19"/>
  <c r="C39" i="19"/>
  <c r="B9" i="12"/>
  <c r="C42" i="20" l="1"/>
  <c r="C41" i="20"/>
  <c r="B9" i="19"/>
  <c r="C46" i="20"/>
  <c r="C45" i="20"/>
  <c r="C42" i="21" l="1"/>
  <c r="C45" i="21"/>
  <c r="C46" i="21"/>
  <c r="C41" i="21"/>
  <c r="C15" i="19" l="1"/>
  <c r="B6" i="12"/>
  <c r="B6" i="19" l="1"/>
  <c r="C18" i="20"/>
  <c r="B6" i="20" l="1"/>
  <c r="C18" i="21"/>
  <c r="B6" i="21" s="1"/>
  <c r="B8" i="20"/>
  <c r="D25" i="12"/>
  <c r="C30" i="20"/>
  <c r="D29" i="20"/>
  <c r="D28" i="19"/>
  <c r="C26" i="12"/>
  <c r="B29" i="21"/>
  <c r="F24" i="19"/>
  <c r="D24" i="19"/>
  <c r="B30" i="21"/>
  <c r="B25" i="20"/>
  <c r="B26" i="20"/>
  <c r="B38" i="20"/>
  <c r="D24" i="21"/>
  <c r="C28" i="20"/>
  <c r="E28" i="20"/>
  <c r="B25" i="21"/>
  <c r="E34" i="19"/>
  <c r="F29" i="12"/>
  <c r="F21" i="12"/>
  <c r="B1" i="20"/>
  <c r="B21" i="19"/>
  <c r="F30" i="19"/>
  <c r="C29" i="21"/>
  <c r="E28" i="19"/>
  <c r="F26" i="20"/>
  <c r="B8" i="25"/>
  <c r="D34" i="19"/>
  <c r="B1" i="12"/>
  <c r="F30" i="20"/>
  <c r="F25" i="19"/>
  <c r="B24" i="20"/>
  <c r="D37" i="21"/>
  <c r="C27" i="19"/>
  <c r="F27" i="19"/>
  <c r="D29" i="21"/>
  <c r="C26" i="19"/>
  <c r="C38" i="21"/>
  <c r="B25" i="12"/>
  <c r="B20" i="19"/>
  <c r="F29" i="21"/>
  <c r="E31" i="20"/>
  <c r="E24" i="21"/>
  <c r="E38" i="21"/>
  <c r="C28" i="21"/>
  <c r="F33" i="20"/>
  <c r="F26" i="12"/>
  <c r="C27" i="20"/>
  <c r="B1" i="21"/>
  <c r="B29" i="12"/>
  <c r="D26" i="20"/>
  <c r="C37" i="21"/>
  <c r="B30" i="19"/>
  <c r="F27" i="20"/>
  <c r="C23" i="12"/>
  <c r="F32" i="20"/>
  <c r="B26" i="21"/>
  <c r="D24" i="20"/>
  <c r="B37" i="20"/>
  <c r="C28" i="12"/>
  <c r="D28" i="21"/>
  <c r="B34" i="12"/>
  <c r="C28" i="19"/>
  <c r="E30" i="20"/>
  <c r="C21" i="19"/>
  <c r="E24" i="19"/>
  <c r="C27" i="21"/>
  <c r="D28" i="12"/>
  <c r="F25" i="20"/>
  <c r="E37" i="20"/>
  <c r="C29" i="20"/>
  <c r="E31" i="21"/>
  <c r="F23" i="19"/>
  <c r="E24" i="20"/>
  <c r="B23" i="21"/>
  <c r="C21" i="12"/>
  <c r="D25" i="20"/>
  <c r="F28" i="20"/>
  <c r="D26" i="12"/>
  <c r="E37" i="21"/>
  <c r="F21" i="19"/>
  <c r="E22" i="12"/>
  <c r="B21" i="12"/>
  <c r="B31" i="20"/>
  <c r="C35" i="12"/>
  <c r="F28" i="21"/>
  <c r="C34" i="12"/>
  <c r="E34" i="12"/>
  <c r="B23" i="20"/>
  <c r="C24" i="21"/>
  <c r="D30" i="20"/>
  <c r="E29" i="21"/>
  <c r="C27" i="12"/>
  <c r="E23" i="19"/>
  <c r="B29" i="20"/>
  <c r="D38" i="21"/>
  <c r="C26" i="21"/>
  <c r="F28" i="12"/>
  <c r="B32" i="21"/>
  <c r="B28" i="20"/>
  <c r="B25" i="19"/>
  <c r="F26" i="19"/>
  <c r="E21" i="12"/>
  <c r="B33" i="21"/>
  <c r="D30" i="21"/>
  <c r="E25" i="21"/>
  <c r="C37" i="20"/>
  <c r="D21" i="19"/>
  <c r="B24" i="19"/>
  <c r="F24" i="12"/>
  <c r="B32" i="20"/>
  <c r="C38" i="20"/>
  <c r="E38" i="20"/>
  <c r="F26" i="21"/>
  <c r="C25" i="19"/>
  <c r="B35" i="19"/>
  <c r="E26" i="12"/>
  <c r="D35" i="19"/>
  <c r="D31" i="20"/>
  <c r="C23" i="19"/>
  <c r="B49" i="12"/>
  <c r="F22" i="12"/>
  <c r="B27" i="19"/>
  <c r="D24" i="12"/>
  <c r="D22" i="19"/>
  <c r="B34" i="19"/>
  <c r="F25" i="21"/>
  <c r="B30" i="20"/>
  <c r="E27" i="21"/>
  <c r="D26" i="21"/>
  <c r="E25" i="19"/>
  <c r="B68" i="21"/>
  <c r="C34" i="19"/>
  <c r="F22" i="19"/>
  <c r="B57" i="19"/>
  <c r="B24" i="12"/>
  <c r="F27" i="21"/>
  <c r="B7" i="25"/>
  <c r="D27" i="20"/>
  <c r="C22" i="12"/>
  <c r="C22" i="19"/>
  <c r="F32" i="21"/>
  <c r="D23" i="12"/>
  <c r="B22" i="12"/>
  <c r="B23" i="12"/>
  <c r="C24" i="12"/>
  <c r="B31" i="21"/>
  <c r="D27" i="19"/>
  <c r="F23" i="12"/>
  <c r="E27" i="19"/>
  <c r="E30" i="21"/>
  <c r="C31" i="21"/>
  <c r="E27" i="20"/>
  <c r="E21" i="19"/>
  <c r="D27" i="12"/>
  <c r="E26" i="20"/>
  <c r="C25" i="21"/>
  <c r="F29" i="19"/>
  <c r="B63" i="20"/>
  <c r="B29" i="19"/>
  <c r="B27" i="21"/>
  <c r="D28" i="20"/>
  <c r="C35" i="19"/>
  <c r="B28" i="12"/>
  <c r="E28" i="21"/>
  <c r="B27" i="12"/>
  <c r="D22" i="12"/>
  <c r="F25" i="12"/>
  <c r="D34" i="12"/>
  <c r="A1" i="25"/>
  <c r="D26" i="19"/>
  <c r="E26" i="21"/>
  <c r="E25" i="20"/>
  <c r="B24" i="21"/>
  <c r="E24" i="12"/>
  <c r="D25" i="19"/>
  <c r="E27" i="12"/>
  <c r="C31" i="20"/>
  <c r="F31" i="21"/>
  <c r="C24" i="19"/>
  <c r="C24" i="20"/>
  <c r="B26" i="19"/>
  <c r="F24" i="20"/>
  <c r="E35" i="19"/>
  <c r="C26" i="20"/>
  <c r="D21" i="12"/>
  <c r="D38" i="20"/>
  <c r="E35" i="12"/>
  <c r="B1" i="19"/>
  <c r="F30" i="21"/>
  <c r="E29" i="20"/>
  <c r="C16" i="12"/>
  <c r="B27" i="20"/>
  <c r="F28" i="19"/>
  <c r="F27" i="12"/>
  <c r="D31" i="21"/>
  <c r="B22" i="19"/>
  <c r="B28" i="19"/>
  <c r="D35" i="12"/>
  <c r="B30" i="12"/>
  <c r="B20" i="12"/>
  <c r="D37" i="20"/>
  <c r="C30" i="21"/>
  <c r="B33" i="20"/>
  <c r="B26" i="12"/>
  <c r="F30" i="12"/>
  <c r="E22" i="19"/>
  <c r="E26" i="19"/>
  <c r="E25" i="12"/>
  <c r="E28" i="12"/>
  <c r="C25" i="12"/>
  <c r="B35" i="12"/>
  <c r="F33" i="21"/>
  <c r="C12" i="12"/>
  <c r="E23" i="12"/>
  <c r="D23" i="19"/>
  <c r="D25" i="21"/>
  <c r="D27" i="21"/>
  <c r="F24" i="21"/>
  <c r="B28" i="21"/>
  <c r="F31" i="20"/>
  <c r="B23" i="19"/>
  <c r="F29" i="20"/>
  <c r="C25" i="20"/>
  <c r="B4" i="12" l="1"/>
  <c r="C13" i="19"/>
  <c r="B10" i="21"/>
  <c r="C12" i="19"/>
  <c r="B3" i="12"/>
  <c r="C16" i="19"/>
  <c r="C19" i="20" s="1"/>
  <c r="C19" i="21" s="1"/>
  <c r="B9" i="21"/>
  <c r="B10" i="20"/>
  <c r="C50" i="21"/>
  <c r="C49" i="21"/>
  <c r="B9" i="20"/>
  <c r="B3" i="19" l="1"/>
  <c r="C15" i="20"/>
  <c r="B4" i="19"/>
  <c r="C16" i="20"/>
  <c r="B4" i="20" l="1"/>
  <c r="C16" i="21"/>
  <c r="B4" i="21" s="1"/>
  <c r="B3" i="20"/>
  <c r="C15" i="21"/>
  <c r="B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JABEE事務局</author>
    <author>ishii</author>
    <author>牧野光則</author>
  </authors>
  <commentList>
    <comment ref="B6" authorId="0" shapeId="0" xr:uid="{B8AD4603-8F47-4874-B406-80ECC5D55A8E}">
      <text>
        <r>
          <rPr>
            <sz val="9"/>
            <color indexed="81"/>
            <rFont val="ＭＳ Ｐゴシック"/>
            <family val="3"/>
            <charset val="128"/>
          </rPr>
          <t>本欄にはプログラム名のみを記入し、上位組織名は記入しないでください。</t>
        </r>
      </text>
    </comment>
    <comment ref="B7" authorId="1" shapeId="0" xr:uid="{E89C757E-CE04-4C07-AC83-EC60FC07EB12}">
      <text>
        <r>
          <rPr>
            <sz val="9"/>
            <color indexed="81"/>
            <rFont val="ＭＳ Ｐゴシック"/>
            <family val="3"/>
            <charset val="128"/>
          </rPr>
          <t>・ プログラムが所属する上位の組織を記入してください。、例えば学科名とプログラム名が同一の場合は「××大学××学部」まで、学科内コースがプログラム名の場合は「××大学××学部××学科」までを記入してください。
・ 学校名は「××法人」や「××機構」等を省略して、「××大学」、「××高等専門学校」等が先頭になるように記入してください。</t>
        </r>
      </text>
    </comment>
    <comment ref="B40" authorId="1" shapeId="0" xr:uid="{A4DE6B4B-4C74-4D13-A5F0-4B6C124EF65C}">
      <text>
        <r>
          <rPr>
            <sz val="9"/>
            <color indexed="81"/>
            <rFont val="MS P ゴシック"/>
            <family val="3"/>
            <charset val="128"/>
          </rPr>
          <t>例：20XX年X月X日</t>
        </r>
      </text>
    </comment>
    <comment ref="C40" authorId="2" shapeId="0" xr:uid="{750E6510-EBD5-4514-9F04-D7C9B801AF6C}">
      <text>
        <r>
          <rPr>
            <sz val="9"/>
            <color indexed="81"/>
            <rFont val="ＭＳ Ｐゴシック"/>
            <family val="3"/>
            <charset val="128"/>
          </rPr>
          <t>主審査員、分野別審査委員長、認定・審査調整委員長など</t>
        </r>
      </text>
    </comment>
    <comment ref="C43" authorId="1" shapeId="0" xr:uid="{989C8874-A521-4BF6-9EBE-F96F3C7F9B4B}">
      <text>
        <r>
          <rPr>
            <sz val="9"/>
            <color indexed="81"/>
            <rFont val="MS P ゴシック"/>
            <family val="3"/>
            <charset val="128"/>
          </rPr>
          <t>主審査員氏名</t>
        </r>
      </text>
    </comment>
    <comment ref="C46" authorId="1" shapeId="0" xr:uid="{1D57597E-1075-497D-BC13-224D07DE5A5F}">
      <text>
        <r>
          <rPr>
            <sz val="9"/>
            <color indexed="81"/>
            <rFont val="MS P ゴシック"/>
            <family val="3"/>
            <charset val="128"/>
          </rPr>
          <t>主審査員氏名</t>
        </r>
      </text>
    </comment>
    <comment ref="C49" authorId="1" shapeId="0" xr:uid="{2135AB9C-CCD3-45BA-B71E-3E2C7F65F3AC}">
      <text>
        <r>
          <rPr>
            <sz val="9"/>
            <color indexed="81"/>
            <rFont val="MS P ゴシック"/>
            <family val="3"/>
            <charset val="128"/>
          </rPr>
          <t>主審査員氏名</t>
        </r>
      </text>
    </comment>
    <comment ref="C50" authorId="1" shapeId="0" xr:uid="{CB1F8DFF-7D9B-47EE-B18E-0E05B9B46D63}">
      <text>
        <r>
          <rPr>
            <sz val="9"/>
            <color indexed="81"/>
            <rFont val="MS P ゴシック"/>
            <family val="3"/>
            <charset val="128"/>
          </rPr>
          <t>分野審査委員長氏名</t>
        </r>
      </text>
    </comment>
    <comment ref="C51" authorId="1" shapeId="0" xr:uid="{79CCD932-2014-4E22-9FD8-596AE7B6E450}">
      <text>
        <r>
          <rPr>
            <sz val="9"/>
            <color indexed="81"/>
            <rFont val="MS P ゴシック"/>
            <family val="3"/>
            <charset val="128"/>
          </rPr>
          <t>認定・審査調整委員会
委員長氏名</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H2" authorId="0" shapeId="0" xr:uid="{D5E38288-E67D-468A-B3F8-728973F4173A}">
      <text>
        <r>
          <rPr>
            <sz val="9"/>
            <color indexed="81"/>
            <rFont val="MS P ゴシック"/>
            <family val="3"/>
            <charset val="128"/>
          </rPr>
          <t>判定の根拠となった文書（の中の該当部分）、実地審査で参照した資料の名称や面談の種類などを記入してください。</t>
        </r>
      </text>
    </comment>
    <comment ref="I2" authorId="0" shapeId="0" xr:uid="{5DFD8C58-42F7-4F05-97B1-EFDA3A061D08}">
      <text>
        <r>
          <rPr>
            <sz val="9"/>
            <color indexed="81"/>
            <rFont val="MS P ゴシック"/>
            <family val="3"/>
            <charset val="128"/>
          </rPr>
          <t>S判定の場合：
・特筆すべき点や改善が望まれる点等があれば、その根拠となった資料等とともに指摘し、ない場合は「（なし）」と記入してください。
・ただし、中間審査では、特筆すべき点や改善が望まれる点がない場合でも「基準に適合している」、「基準を満たしている」等を記入してください。
W、D判定の場合：
・必ず判定の根拠と理由、改善が必要な点等を記入してください。</t>
        </r>
      </text>
    </comment>
    <comment ref="G4" authorId="0" shapeId="0" xr:uid="{E824D4F3-5F57-449A-B2D8-C36FF69F59CF}">
      <text>
        <r>
          <rPr>
            <sz val="9"/>
            <color indexed="81"/>
            <rFont val="ＭＳ Ｐゴシック"/>
            <family val="3"/>
            <charset val="128"/>
          </rPr>
          <t>基準１の点検大項目の判定結果を選択してください。</t>
        </r>
      </text>
    </comment>
    <comment ref="H5" authorId="0" shapeId="0" xr:uid="{2509D344-703F-4531-812D-10A5B5D60A17}">
      <text>
        <r>
          <rPr>
            <sz val="9"/>
            <color indexed="81"/>
            <rFont val="MS P ゴシック"/>
            <family val="3"/>
            <charset val="128"/>
          </rPr>
          <t>判定の根拠となった文書（の中の該当部分）、実地審査で参照した資料の名称や面談の種類などを記入してください。</t>
        </r>
      </text>
    </comment>
    <comment ref="I5" authorId="0" shapeId="0" xr:uid="{3526C37B-DF9E-4AEC-9BB1-783A98C925D6}">
      <text>
        <r>
          <rPr>
            <sz val="9"/>
            <color indexed="81"/>
            <rFont val="MS P ゴシック"/>
            <family val="3"/>
            <charset val="128"/>
          </rPr>
          <t>S判定の場合：
・特筆すべき点や改善が望まれる点等があれば、その根拠となった資料等とともに指摘し、ない場合は「（なし）」と記入してください。
※カッコ（）を付ける理由は、検索等を
　しやすくするため。
・ただし、中間審査では、特筆すべき点や改善が望まれる点がない場合でも「基準に適合している」、「基準を満たしている」等を記入してください。
W、D判定の場合：
・必ず判定の根拠と理由、改善が必要な点等を記入してください。</t>
        </r>
      </text>
    </comment>
    <comment ref="G11" authorId="0" shapeId="0" xr:uid="{DA650B27-631C-44D9-B881-5AE6546FF4D4}">
      <text>
        <r>
          <rPr>
            <sz val="9"/>
            <color indexed="81"/>
            <rFont val="ＭＳ Ｐゴシック"/>
            <family val="3"/>
            <charset val="128"/>
          </rPr>
          <t>基準2の点検大項目の判定結果を選択してください。</t>
        </r>
      </text>
    </comment>
    <comment ref="G27" authorId="0" shapeId="0" xr:uid="{5B8D5B69-022E-4946-9337-E677747CAC08}">
      <text>
        <r>
          <rPr>
            <sz val="9"/>
            <color indexed="81"/>
            <rFont val="ＭＳ Ｐゴシック"/>
            <family val="3"/>
            <charset val="128"/>
          </rPr>
          <t>基準3の点検大項目の判定結果を選択してください。</t>
        </r>
      </text>
    </comment>
    <comment ref="G34" authorId="0" shapeId="0" xr:uid="{B641D675-DAFF-42F9-BEA7-5F7926E03ABA}">
      <text>
        <r>
          <rPr>
            <sz val="9"/>
            <color indexed="81"/>
            <rFont val="ＭＳ Ｐゴシック"/>
            <family val="3"/>
            <charset val="128"/>
          </rPr>
          <t>基準4の点検大項目の判定結果を選択してください。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hazu</author>
    <author>JABEE事務局</author>
    <author>ishii</author>
  </authors>
  <commentList>
    <comment ref="B23" authorId="0" shapeId="0" xr:uid="{00000000-0006-0000-1000-000001000000}">
      <text>
        <r>
          <rPr>
            <b/>
            <sz val="9"/>
            <color indexed="81"/>
            <rFont val="ＭＳ Ｐゴシック"/>
            <family val="3"/>
            <charset val="128"/>
          </rPr>
          <t>JABEE:</t>
        </r>
        <r>
          <rPr>
            <sz val="9"/>
            <color indexed="81"/>
            <rFont val="ＭＳ Ｐゴシック"/>
            <family val="3"/>
            <charset val="128"/>
          </rPr>
          <t xml:space="preserve">
変更の必要がある場合は、「基本事項」のシートで変更してください。</t>
        </r>
      </text>
    </comment>
    <comment ref="F66" authorId="1" shapeId="0" xr:uid="{7DBDF9AF-20BA-4866-B387-79BE6A080F52}">
      <text>
        <r>
          <rPr>
            <sz val="9"/>
            <color indexed="81"/>
            <rFont val="ＭＳ Ｐゴシック"/>
            <family val="3"/>
            <charset val="128"/>
          </rPr>
          <t>認定・審査調整委員会後に残った見解の相違があれば、「あり」、なければ「なし」を選択してください。</t>
        </r>
      </text>
    </comment>
    <comment ref="B67" authorId="1" shapeId="0" xr:uid="{F321B7DE-B987-40C9-929A-D1556243C35E}">
      <text>
        <r>
          <rPr>
            <sz val="9"/>
            <color indexed="81"/>
            <rFont val="ＭＳ Ｐゴシック"/>
            <family val="3"/>
            <charset val="128"/>
          </rPr>
          <t>認定・審査調整委員会後も見解の相違が残った場合は、その内容を詳しく記入してください。</t>
        </r>
      </text>
    </comment>
    <comment ref="E79" authorId="2" shapeId="0" xr:uid="{00000000-0006-0000-1000-000002000000}">
      <text>
        <r>
          <rPr>
            <sz val="9"/>
            <color indexed="81"/>
            <rFont val="ＭＳ Ｐゴシック"/>
            <family val="3"/>
            <charset val="128"/>
          </rPr>
          <t>有効期間で「その他」を選択した場合は、認定有効期間と次回審査の種類を次のいずれかのように記載してください（△は有効期間）。
△年（次回は認定継続審査）
△年（次回は中間審査：書類）
△年（次回は中間審査：通常）</t>
        </r>
      </text>
    </comment>
    <comment ref="C92" authorId="2" shapeId="0" xr:uid="{00000000-0006-0000-1000-000003000000}">
      <text>
        <r>
          <rPr>
            <sz val="9"/>
            <color indexed="81"/>
            <rFont val="ＭＳ Ｐゴシック"/>
            <family val="3"/>
            <charset val="128"/>
          </rPr>
          <t>認定・審査調整委員会での審議・調整によって，分野別審査報告書と異なる内容になったかどうかを記載する。
分野別審査報告書と異なる内容になった場合には，分野審査委員長との意見交換の状況とともに,異なる内容となった理由を記述する。</t>
        </r>
      </text>
    </comment>
    <comment ref="B107" authorId="2" shapeId="0" xr:uid="{00000000-0006-0000-1000-000004000000}">
      <text>
        <r>
          <rPr>
            <sz val="9"/>
            <color indexed="81"/>
            <rFont val="ＭＳ Ｐゴシック"/>
            <family val="3"/>
            <charset val="128"/>
          </rPr>
          <t>ＪＡＢＥＥからプログラムへ伝えるべきことがある場合に記入。
たとえば次のような事項。
　・「審査チームの所見」や「根拠・指摘事項」で伝えられていない、特記すべき事項
　・改善報告書への対応結果（結果が出ていないため判定に反映できないがJABEEとして評価する旨等を伝える必要がある場合）
記載事項がない場合は「なし」と記入。</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H4" authorId="0" shapeId="0" xr:uid="{5179CB29-4BF4-46A6-BA1E-4F06DC005D42}">
      <text>
        <r>
          <rPr>
            <sz val="9"/>
            <color indexed="81"/>
            <rFont val="ＭＳ Ｐゴシック"/>
            <family val="3"/>
            <charset val="128"/>
          </rPr>
          <t>基準１の点検大項目の判定結果を選択してください。</t>
        </r>
      </text>
    </comment>
    <comment ref="H11" authorId="0" shapeId="0" xr:uid="{B33629EC-84DE-430B-AB63-642BF179CBDD}">
      <text>
        <r>
          <rPr>
            <sz val="9"/>
            <color indexed="81"/>
            <rFont val="ＭＳ Ｐゴシック"/>
            <family val="3"/>
            <charset val="128"/>
          </rPr>
          <t>基準2の点検大項目の判定結果を選択してください。</t>
        </r>
      </text>
    </comment>
    <comment ref="H27" authorId="0" shapeId="0" xr:uid="{F5D0711C-C23B-4929-A749-B3A78186D349}">
      <text>
        <r>
          <rPr>
            <sz val="9"/>
            <color indexed="81"/>
            <rFont val="ＭＳ Ｐゴシック"/>
            <family val="3"/>
            <charset val="128"/>
          </rPr>
          <t>基準3の点検大項目の判定結果を選択してください。</t>
        </r>
      </text>
    </comment>
    <comment ref="H34" authorId="0" shapeId="0" xr:uid="{9AF1310F-D093-47E5-9922-D7E00F1FB426}">
      <text>
        <r>
          <rPr>
            <sz val="9"/>
            <color indexed="81"/>
            <rFont val="ＭＳ Ｐゴシック"/>
            <family val="3"/>
            <charset val="128"/>
          </rPr>
          <t>基準4の点検大項目の判定結果を選択してください。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F3" authorId="0" shapeId="0" xr:uid="{C76526FD-4AF6-4A3E-8553-6E876E705229}">
      <text>
        <r>
          <rPr>
            <sz val="9"/>
            <color indexed="81"/>
            <rFont val="MS P ゴシック"/>
            <family val="3"/>
            <charset val="128"/>
          </rPr>
          <t>適合が確認できた根拠となる文書（の中の該当部分）、実地審査で参照した資料の名称や面談の種類などを記入してください。</t>
        </r>
      </text>
    </comment>
    <comment ref="G3" authorId="0" shapeId="0" xr:uid="{BCE5EA82-092A-4997-972E-F9267D95F0E3}">
      <text>
        <r>
          <rPr>
            <sz val="9"/>
            <color indexed="81"/>
            <rFont val="MS P ゴシック"/>
            <family val="3"/>
            <charset val="128"/>
          </rPr>
          <t>S判定の場合：
・特筆すべき点や改善が望まれる点等があれば、その根拠となった資料等とともに指摘し、ない場合は「（なし）」と記入してください。
・ただし、中間審査では、特筆すべき点や改善が望まれる点がない場合でも「基準に適合している」、「基準を満たしている」等を記入してください。
W、D判定の場合：
・必ず判定の根拠と理由、改善が必要な点等を記入してください。</t>
        </r>
      </text>
    </comment>
    <comment ref="E4" authorId="0" shapeId="0" xr:uid="{B4FEA904-A57D-444B-8CC0-3A09D2700873}">
      <text>
        <r>
          <rPr>
            <sz val="9"/>
            <color indexed="81"/>
            <rFont val="ＭＳ Ｐゴシック"/>
            <family val="3"/>
            <charset val="128"/>
          </rPr>
          <t>基準１の点検大項目の判定結果を選択してください。
なお、その判定結果よりも高い判定とするのが妥当と判断される場合は。その意見を理由とともに「指摘事項」に記入してください。
（「審査の手引き」参照）</t>
        </r>
      </text>
    </comment>
    <comment ref="F5" authorId="0" shapeId="0" xr:uid="{F520C67D-D3FA-4B66-9F0F-6F65EC0628E3}">
      <text>
        <r>
          <rPr>
            <sz val="9"/>
            <color indexed="81"/>
            <rFont val="MS P ゴシック"/>
            <family val="3"/>
            <charset val="128"/>
          </rPr>
          <t>適合が確認できる根拠となる文書（の中の該当部分）、実地審査で参照した資料の名称や面談の種類などを記入してください。</t>
        </r>
      </text>
    </comment>
    <comment ref="G5" authorId="0" shapeId="0" xr:uid="{EF05A420-1ED3-472B-A17D-7ABEB15823E4}">
      <text>
        <r>
          <rPr>
            <sz val="9"/>
            <color indexed="81"/>
            <rFont val="MS P ゴシック"/>
            <family val="3"/>
            <charset val="128"/>
          </rPr>
          <t>S判定の場合：
・特筆すべき点や改善が望まれる点等があれば、その根拠となった資料等とともに指摘し、ない場合は「（なし）」と記入してください。
※カッコ（）を付ける理由は、検索等を
　しやすくするため。
・ただし、中間審査では、特筆すべき点や改善が望まれる点がない場合でも「基準に適合している」、「基準を満たしている」等を記入してください。
W、D判定の場合：
・必ず判定の根拠と理由、改善が必要な点等を記入してください。</t>
        </r>
      </text>
    </comment>
    <comment ref="E20" authorId="0" shapeId="0" xr:uid="{3CD6BA4D-3B83-4F91-8455-9D64B97AB3C0}">
      <text>
        <r>
          <rPr>
            <sz val="9"/>
            <color indexed="81"/>
            <rFont val="ＭＳ Ｐゴシック"/>
            <family val="3"/>
            <charset val="128"/>
          </rPr>
          <t>基準2の点検大項目の判定結果を選択してください。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E26" authorId="0" shapeId="0" xr:uid="{868F78CA-CA55-483F-9ECC-0227AC37069C}">
      <text>
        <r>
          <rPr>
            <sz val="9"/>
            <color indexed="81"/>
            <rFont val="ＭＳ Ｐゴシック"/>
            <family val="3"/>
            <charset val="128"/>
          </rPr>
          <t>基準3の点検大項目の判定結果を選択してください。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E29" authorId="0" shapeId="0" xr:uid="{B562D88C-31EA-48F5-8FD8-3561AFAC4443}">
      <text>
        <r>
          <rPr>
            <sz val="9"/>
            <color indexed="81"/>
            <rFont val="ＭＳ Ｐゴシック"/>
            <family val="3"/>
            <charset val="128"/>
          </rPr>
          <t>基準4の点検大項目の判定結果を選択してください。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hazu</author>
  </authors>
  <commentList>
    <comment ref="B22" authorId="0" shapeId="0" xr:uid="{00000000-0006-0000-0800-000001000000}">
      <text>
        <r>
          <rPr>
            <sz val="9"/>
            <color indexed="81"/>
            <rFont val="ＭＳ Ｐゴシック"/>
            <family val="3"/>
            <charset val="128"/>
          </rPr>
          <t>×の付いた番号とコメントを記入してください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F2" authorId="0" shapeId="0" xr:uid="{8419A3A6-2E9A-4D16-BF0B-83F56F0FDEC1}">
      <text>
        <r>
          <rPr>
            <sz val="9"/>
            <color indexed="81"/>
            <rFont val="MS P ゴシック"/>
            <family val="3"/>
            <charset val="128"/>
          </rPr>
          <t>判定の根拠となった文書（の中の該当部分）、実地審査で参照した資料の名称や面談の種類などを記入してください。</t>
        </r>
      </text>
    </comment>
    <comment ref="G2" authorId="0" shapeId="0" xr:uid="{D1699C4B-B6F2-44E2-B8EF-5A6450B02550}">
      <text>
        <r>
          <rPr>
            <sz val="9"/>
            <color indexed="81"/>
            <rFont val="MS P ゴシック"/>
            <family val="3"/>
            <charset val="128"/>
          </rPr>
          <t>S判定の場合：
・特筆すべき点や改善が望まれる点等があれば記入し、ない場合は「（なし）」と記入してください。
・ただし、中間審査では、特筆すべき点や改善が望まれる点がない場合でも「基準に適合している」、「基準を満たしている」等を記入してください。
W、D判定の場合：
・必ず判定の理由、改善が必要な点等を記入してください。</t>
        </r>
      </text>
    </comment>
    <comment ref="E4" authorId="0" shapeId="0" xr:uid="{04E6810F-1588-4AEC-BC24-E2988B4C3686}">
      <text>
        <r>
          <rPr>
            <sz val="9"/>
            <color indexed="81"/>
            <rFont val="ＭＳ Ｐゴシック"/>
            <family val="3"/>
            <charset val="128"/>
          </rPr>
          <t>基準１の点検大項目の判定結果を選択してください。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F5" authorId="0" shapeId="0" xr:uid="{28A69649-C3CC-4B96-A1B0-BDE9C885650B}">
      <text>
        <r>
          <rPr>
            <sz val="9"/>
            <color indexed="81"/>
            <rFont val="MS P ゴシック"/>
            <family val="3"/>
            <charset val="128"/>
          </rPr>
          <t>判定の根拠となった文書（の中の該当部分）、実地審査で参照した資料の名称や面談の種類などを記入してください。</t>
        </r>
      </text>
    </comment>
    <comment ref="G5" authorId="0" shapeId="0" xr:uid="{39F15E45-A47F-4369-8E31-7F561D023714}">
      <text>
        <r>
          <rPr>
            <sz val="9"/>
            <color indexed="81"/>
            <rFont val="MS P ゴシック"/>
            <family val="3"/>
            <charset val="128"/>
          </rPr>
          <t>S判定の場合：
・特筆すべき点や改善が望まれる点等があれば記入し、ない場合は「（なし）」と記入してください。
※カッコ（）を付ける理由は、検索等を
　しやすくするため。
・ただし、中間審査では、特筆すべき点や改善が望まれる点がない場合でも「基準に適合している」、「基準を満たしている」等を記入してください。
W、D判定の場合：
・必ず判定の理由、改善が必要な点等を記入してください。</t>
        </r>
      </text>
    </comment>
    <comment ref="E11" authorId="0" shapeId="0" xr:uid="{A7F1B14F-29CE-4706-93EC-3E808748A91D}">
      <text>
        <r>
          <rPr>
            <sz val="9"/>
            <color indexed="81"/>
            <rFont val="ＭＳ Ｐゴシック"/>
            <family val="3"/>
            <charset val="128"/>
          </rPr>
          <t>基準2の点検大項目の判定結果を選択してください。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E27" authorId="0" shapeId="0" xr:uid="{5177DAB5-FAFC-40D7-8E52-1A560586FC4B}">
      <text>
        <r>
          <rPr>
            <sz val="9"/>
            <color indexed="81"/>
            <rFont val="ＭＳ Ｐゴシック"/>
            <family val="3"/>
            <charset val="128"/>
          </rPr>
          <t>基準3の点検大項目の判定結果を選択してください。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E34" authorId="0" shapeId="0" xr:uid="{123BC0BD-C989-4303-89B8-CEE8C1D365D2}">
      <text>
        <r>
          <rPr>
            <sz val="9"/>
            <color indexed="81"/>
            <rFont val="ＭＳ Ｐゴシック"/>
            <family val="3"/>
            <charset val="128"/>
          </rPr>
          <t>基準4の点検大項目の判定結果を選択してください。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hazu</author>
    <author>ishii</author>
    <author>JABEE事務局</author>
  </authors>
  <commentList>
    <comment ref="B20" authorId="0" shapeId="0" xr:uid="{00000000-0006-0000-0A00-000001000000}">
      <text>
        <r>
          <rPr>
            <b/>
            <sz val="9"/>
            <color indexed="81"/>
            <rFont val="ＭＳ Ｐゴシック"/>
            <family val="3"/>
            <charset val="128"/>
          </rPr>
          <t>JABEE:</t>
        </r>
        <r>
          <rPr>
            <sz val="9"/>
            <color indexed="81"/>
            <rFont val="ＭＳ Ｐゴシック"/>
            <family val="3"/>
            <charset val="128"/>
          </rPr>
          <t xml:space="preserve">
変更の必要がある場合は、「基本事項」のシートで変更してください。</t>
        </r>
      </text>
    </comment>
    <comment ref="B41" authorId="1" shapeId="0" xr:uid="{00000000-0006-0000-0A00-000002000000}">
      <text>
        <r>
          <rPr>
            <sz val="9"/>
            <color indexed="81"/>
            <rFont val="ＭＳ Ｐゴシック"/>
            <family val="3"/>
            <charset val="128"/>
          </rPr>
          <t>判定結果で示すことのできないプログラムの優れた点を記入して下さい。たとえば、つぎのようなことがらを記入します。
　・プログラムの特に優れているところ
　・教育機関がそのプログラムの特長をさらに伸ばしていく上でのヒント</t>
        </r>
      </text>
    </comment>
    <comment ref="B42" authorId="1" shapeId="0" xr:uid="{00000000-0006-0000-0A00-000003000000}">
      <text>
        <r>
          <rPr>
            <sz val="9"/>
            <color indexed="81"/>
            <rFont val="ＭＳ Ｐゴシック"/>
            <family val="3"/>
            <charset val="128"/>
          </rPr>
          <t xml:space="preserve">プログラムに問題がある場合、問題点の総括的な説明を記入してください。
（当該プログラムの問題の根本はどこにあって、それがどのように波及しているのかを以下の例を参考にして総括的に述べてください。）
例1：
このプログラムは、エンジニアリングデザインに関する学習・教育到達目標が具体的でないために、その達成のためのカリキュラム構成に弱点（or懸念）があり、各科目の到達目標が明確でなく、結果として学習・教育到達目標の達成度評価の方法と水準の妥当性に弱点（or懸念）がある。
例2：
このプログラムは、教育点検のしくみが存在し、点検活動が毎年行われているが、例えば授業アンケートの結果の活用も教員個人の努力に負わされており、点検活動の結果を踏まえた教育改善が組織的に行われていない。
</t>
        </r>
      </text>
    </comment>
    <comment ref="F44" authorId="2" shapeId="0" xr:uid="{38C5C1A1-54EA-4A65-BC28-18080FDE3EAA}">
      <text>
        <r>
          <rPr>
            <sz val="9"/>
            <color indexed="81"/>
            <rFont val="ＭＳ Ｐゴシック"/>
            <family val="3"/>
            <charset val="128"/>
          </rPr>
          <t>実地審査後に残った見解の相違があれば、「あり」、なければ「なし」を選択してください。</t>
        </r>
      </text>
    </comment>
    <comment ref="B45" authorId="2" shapeId="0" xr:uid="{57894D4D-728B-4B23-B600-994C16070BE2}">
      <text>
        <r>
          <rPr>
            <sz val="9"/>
            <color indexed="81"/>
            <rFont val="ＭＳ Ｐゴシック"/>
            <family val="3"/>
            <charset val="128"/>
          </rPr>
          <t>見解の相違が残った場合は、その内容を詳しく記入してください。</t>
        </r>
      </text>
    </comment>
    <comment ref="F51" authorId="0" shapeId="0" xr:uid="{00000000-0006-0000-0A00-000004000000}">
      <text>
        <r>
          <rPr>
            <sz val="9"/>
            <color indexed="81"/>
            <rFont val="ＭＳ Ｐゴシック"/>
            <family val="3"/>
            <charset val="128"/>
          </rPr>
          <t>プログラム点検書（最終面談時）で記入してください。</t>
        </r>
      </text>
    </comment>
    <comment ref="F52" authorId="0" shapeId="0" xr:uid="{00000000-0006-0000-0A00-000005000000}">
      <text>
        <r>
          <rPr>
            <sz val="9"/>
            <color indexed="81"/>
            <rFont val="ＭＳ Ｐゴシック"/>
            <family val="3"/>
            <charset val="128"/>
          </rPr>
          <t>プログラム点検書（最終面談時）で記入してください。</t>
        </r>
      </text>
    </comment>
    <comment ref="F53" authorId="0" shapeId="0" xr:uid="{00000000-0006-0000-0A00-000006000000}">
      <text>
        <r>
          <rPr>
            <sz val="9"/>
            <color indexed="81"/>
            <rFont val="ＭＳ Ｐゴシック"/>
            <family val="3"/>
            <charset val="128"/>
          </rPr>
          <t>プログラム点検書（最終面談時）で記入してください。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F2" authorId="0" shapeId="0" xr:uid="{717B6CC1-B107-471D-9D9B-30DFE53E6B7E}">
      <text>
        <r>
          <rPr>
            <sz val="9"/>
            <color indexed="81"/>
            <rFont val="MS P ゴシック"/>
            <family val="3"/>
            <charset val="128"/>
          </rPr>
          <t>判定の根拠となった文書（の中の該当部分）、実地審査で参照した資料の名称や面談の種類などを記入してください。</t>
        </r>
      </text>
    </comment>
    <comment ref="G2" authorId="0" shapeId="0" xr:uid="{C4014FD0-8974-4B5A-AB4F-A5E373D06157}">
      <text>
        <r>
          <rPr>
            <sz val="9"/>
            <color indexed="81"/>
            <rFont val="MS P ゴシック"/>
            <family val="3"/>
            <charset val="128"/>
          </rPr>
          <t>S判定の場合：
・特筆すべき点や改善が望まれる点等があれば、その根拠となった資料等とともに指摘し、ない場合は「（なし）」と記入してください。
・ただし、中間審査では、特筆すべき点や改善が望まれる点がない場合でも「基準に適合している」、「基準を満たしている」等を記入してください。
W、D判定の場合：
・必ず判定の根拠と理由、改善が必要な点等を記入してください。</t>
        </r>
      </text>
    </comment>
    <comment ref="E4" authorId="0" shapeId="0" xr:uid="{5A229838-ED6A-4452-ADA2-92806CE1932B}">
      <text>
        <r>
          <rPr>
            <sz val="9"/>
            <color indexed="81"/>
            <rFont val="ＭＳ Ｐゴシック"/>
            <family val="3"/>
            <charset val="128"/>
          </rPr>
          <t>基準１の点検大項目の判定結果を選択してください。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F5" authorId="0" shapeId="0" xr:uid="{5B8DF875-696C-45E8-8469-BA347C07EA7D}">
      <text>
        <r>
          <rPr>
            <sz val="9"/>
            <color indexed="81"/>
            <rFont val="MS P ゴシック"/>
            <family val="3"/>
            <charset val="128"/>
          </rPr>
          <t>判定の根拠となった文書（の中の該当部分）、実地審査で参照した資料の名称や面談の種類などを記入してください。</t>
        </r>
      </text>
    </comment>
    <comment ref="G5" authorId="0" shapeId="0" xr:uid="{80AA83CC-96FD-4F9D-9C98-210CD9507FB6}">
      <text>
        <r>
          <rPr>
            <sz val="9"/>
            <color indexed="81"/>
            <rFont val="MS P ゴシック"/>
            <family val="3"/>
            <charset val="128"/>
          </rPr>
          <t>S判定の場合：
・特筆すべき点や改善が望まれる点等があれば、その根拠となった資料等とともに指摘し、ない場合は「（なし）」と記入してください。
※カッコ（）を付ける理由は、検索等を
　しやすくするため。
・ただし、中間審査では、特筆すべき点や改善が望まれる点がない場合でも「基準に適合している」、「基準を満たしている」等を記入してください。
W、D判定の場合：
・必ず判定の根拠と理由、改善が必要な点等を記入してください。</t>
        </r>
      </text>
    </comment>
    <comment ref="E11" authorId="0" shapeId="0" xr:uid="{FDAA11DE-0997-48C4-8C94-1ED944DA7FC4}">
      <text>
        <r>
          <rPr>
            <sz val="9"/>
            <color indexed="81"/>
            <rFont val="ＭＳ Ｐゴシック"/>
            <family val="3"/>
            <charset val="128"/>
          </rPr>
          <t>基準2の点検大項目の判定結果を選択してください。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E27" authorId="0" shapeId="0" xr:uid="{78D5229E-5121-4DAA-9A92-179CEBAA56FE}">
      <text>
        <r>
          <rPr>
            <sz val="9"/>
            <color indexed="81"/>
            <rFont val="ＭＳ Ｐゴシック"/>
            <family val="3"/>
            <charset val="128"/>
          </rPr>
          <t>基準3の点検大項目の判定結果を選択してください。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E34" authorId="0" shapeId="0" xr:uid="{A2462974-20C0-4218-AD3C-39F13EA523BC}">
      <text>
        <r>
          <rPr>
            <sz val="9"/>
            <color indexed="81"/>
            <rFont val="ＭＳ Ｐゴシック"/>
            <family val="3"/>
            <charset val="128"/>
          </rPr>
          <t>基準4の点検大項目の判定結果を選択してください。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hazu</author>
    <author>ishii</author>
    <author>JABEE事務局</author>
  </authors>
  <commentList>
    <comment ref="B20" authorId="0" shapeId="0" xr:uid="{00000000-0006-0000-0C00-000001000000}">
      <text>
        <r>
          <rPr>
            <b/>
            <sz val="9"/>
            <color indexed="81"/>
            <rFont val="ＭＳ Ｐゴシック"/>
            <family val="3"/>
            <charset val="128"/>
          </rPr>
          <t>JABEE:</t>
        </r>
        <r>
          <rPr>
            <sz val="9"/>
            <color indexed="81"/>
            <rFont val="ＭＳ Ｐゴシック"/>
            <family val="3"/>
            <charset val="128"/>
          </rPr>
          <t xml:space="preserve">
変更の必要がある場合は、「基本事項」のシートで変更してください。</t>
        </r>
      </text>
    </comment>
    <comment ref="B50" authorId="1" shapeId="0" xr:uid="{00000000-0006-0000-0C00-000002000000}">
      <text>
        <r>
          <rPr>
            <sz val="9"/>
            <color indexed="81"/>
            <rFont val="ＭＳ Ｐゴシック"/>
            <family val="3"/>
            <charset val="128"/>
          </rPr>
          <t>異議申立書、改善報告書の提出の有無と、提出があった場合は、提出された書類の内容と、それらに対する審査チームとしての措置内容を書いてください。</t>
        </r>
      </text>
    </comment>
    <comment ref="F55" authorId="2" shapeId="0" xr:uid="{821437F9-51B3-4DC4-84C4-531F186B32D0}">
      <text>
        <r>
          <rPr>
            <sz val="9"/>
            <color indexed="81"/>
            <rFont val="ＭＳ Ｐゴシック"/>
            <family val="3"/>
            <charset val="128"/>
          </rPr>
          <t>異議申立書提出期限後も残った見解の相違があれば、「あり」、なければ「なし」を選択してください。</t>
        </r>
      </text>
    </comment>
    <comment ref="B56" authorId="2" shapeId="0" xr:uid="{79702CA5-435F-46EC-B554-BE9F86D36063}">
      <text>
        <r>
          <rPr>
            <sz val="9"/>
            <color indexed="81"/>
            <rFont val="ＭＳ Ｐゴシック"/>
            <family val="3"/>
            <charset val="128"/>
          </rPr>
          <t>異議申立書提出期限後も見解の相違が残った場合は、その内容を詳しく記入してください。</t>
        </r>
      </text>
    </comment>
    <comment ref="F64" authorId="1" shapeId="0" xr:uid="{00000000-0006-0000-0C00-000003000000}">
      <text>
        <r>
          <rPr>
            <sz val="9"/>
            <color indexed="81"/>
            <rFont val="ＭＳ Ｐゴシック"/>
            <family val="3"/>
            <charset val="128"/>
          </rPr>
          <t>有効期間で「その他」を選択した場合は、認定有効期間と次回審査の種類を次のいずれかのように記載してください（△は有効期間）。
△年（次回は認定継続審査）
△年（次回は中間審査：書類）
△年（次回は中間審査：通常）</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ishii</author>
  </authors>
  <commentList>
    <comment ref="G2" authorId="0" shapeId="0" xr:uid="{FC71FE35-C4D2-482D-851D-6738D23D0513}">
      <text>
        <r>
          <rPr>
            <sz val="9"/>
            <color indexed="81"/>
            <rFont val="MS P ゴシック"/>
            <family val="3"/>
            <charset val="128"/>
          </rPr>
          <t>判定の根拠となった文書（の中の該当部分）、実地審査で参照した資料の名称や面談の種類などを記入してください。</t>
        </r>
      </text>
    </comment>
    <comment ref="H2" authorId="0" shapeId="0" xr:uid="{2B6BE90F-5912-4A40-B402-9844ED6381F3}">
      <text>
        <r>
          <rPr>
            <sz val="9"/>
            <color indexed="81"/>
            <rFont val="MS P ゴシック"/>
            <family val="3"/>
            <charset val="128"/>
          </rPr>
          <t>S判定の場合：
・特筆すべき点や改善が望まれる点等があれば、その根拠となった資料等とともに指摘し、ない場合は「（なし）」と記入してください。
・ただし、中間審査では、特筆すべき点や改善が望まれる点がない場合でも「基準に適合している」、「基準を満たしている」等を記入してください。
W、D判定の場合：
・必ず判定の根拠と理由、改善が必要な点等を記入してください。</t>
        </r>
      </text>
    </comment>
    <comment ref="F4" authorId="0" shapeId="0" xr:uid="{94341FF0-82F1-4767-8E46-5586EA31154E}">
      <text>
        <r>
          <rPr>
            <sz val="9"/>
            <color indexed="81"/>
            <rFont val="ＭＳ Ｐゴシック"/>
            <family val="3"/>
            <charset val="128"/>
          </rPr>
          <t>基準１の点検大項目の判定結果を選択してください。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G5" authorId="0" shapeId="0" xr:uid="{069BC08F-7B7B-4226-A475-0F4AB696DFBA}">
      <text>
        <r>
          <rPr>
            <sz val="9"/>
            <color indexed="81"/>
            <rFont val="MS P ゴシック"/>
            <family val="3"/>
            <charset val="128"/>
          </rPr>
          <t>判定の根拠となった文書（の中の該当部分）、実地審査で参照した資料の名称や面談の種類などを記入してください。</t>
        </r>
      </text>
    </comment>
    <comment ref="H5" authorId="0" shapeId="0" xr:uid="{04B9A924-912F-46CF-91A5-91D4CB9D1DF2}">
      <text>
        <r>
          <rPr>
            <sz val="9"/>
            <color indexed="81"/>
            <rFont val="MS P ゴシック"/>
            <family val="3"/>
            <charset val="128"/>
          </rPr>
          <t>S判定の場合：
・特筆すべき点や改善が望まれる点等があれば、その根拠となった資料等とともに指摘し、ない場合は「（なし）」と記入してください。
※カッコ（）を付ける理由は、検索等を
　しやすくするため。
・ただし、中間審査では、特筆すべき点や改善が望まれる点がない場合でも「基準に適合している」、「基準を満たしている」等を記入してください。
W、D判定の場合：
・必ず判定の根拠と理由、改善が必要な点等を記入してください。</t>
        </r>
      </text>
    </comment>
    <comment ref="F11" authorId="0" shapeId="0" xr:uid="{218D6652-1655-40E7-AA70-0A269691E511}">
      <text>
        <r>
          <rPr>
            <sz val="9"/>
            <color indexed="81"/>
            <rFont val="ＭＳ Ｐゴシック"/>
            <family val="3"/>
            <charset val="128"/>
          </rPr>
          <t>基準2の点検大項目の判定結果を選択してください。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F27" authorId="0" shapeId="0" xr:uid="{B0A627C6-598F-4993-A4BE-CD1D7E697BFA}">
      <text>
        <r>
          <rPr>
            <sz val="9"/>
            <color indexed="81"/>
            <rFont val="ＭＳ Ｐゴシック"/>
            <family val="3"/>
            <charset val="128"/>
          </rPr>
          <t>基準3の点検大項目の判定結果を選択してください。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 ref="F34" authorId="0" shapeId="0" xr:uid="{A7C26227-EAA2-47E3-B3B3-32A03924EAE2}">
      <text>
        <r>
          <rPr>
            <sz val="9"/>
            <color indexed="81"/>
            <rFont val="ＭＳ Ｐゴシック"/>
            <family val="3"/>
            <charset val="128"/>
          </rPr>
          <t>基準4の点検大項目の判定結果を選択してください。
なお、その判定結果よりも高い判定とするのが妥当と判断される場合は。その意見を理由とともに「根拠/指摘事項」に記入してください。
（「審査の手引き」参照）</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hazu</author>
    <author>JABEE事務局</author>
    <author>ishii</author>
  </authors>
  <commentList>
    <comment ref="B23" authorId="0" shapeId="0" xr:uid="{00000000-0006-0000-0E00-000001000000}">
      <text>
        <r>
          <rPr>
            <b/>
            <sz val="9"/>
            <color indexed="81"/>
            <rFont val="ＭＳ Ｐゴシック"/>
            <family val="3"/>
            <charset val="128"/>
          </rPr>
          <t>JABEE:</t>
        </r>
        <r>
          <rPr>
            <sz val="9"/>
            <color indexed="81"/>
            <rFont val="ＭＳ Ｐゴシック"/>
            <family val="3"/>
            <charset val="128"/>
          </rPr>
          <t xml:space="preserve">
変更の必要がある場合は、「基本事項」のシートで変更してください。</t>
        </r>
      </text>
    </comment>
    <comment ref="F61" authorId="1" shapeId="0" xr:uid="{F0397B05-620E-4F7C-B551-7D1C31698953}">
      <text>
        <r>
          <rPr>
            <sz val="9"/>
            <color indexed="81"/>
            <rFont val="ＭＳ Ｐゴシック"/>
            <family val="3"/>
            <charset val="128"/>
          </rPr>
          <t>分野別審査委員会後に残った見解の相違があれば「あり」、なければ「なし」を選択してください。</t>
        </r>
      </text>
    </comment>
    <comment ref="B62" authorId="1" shapeId="0" xr:uid="{9E1ED3EA-C8B1-4B89-8768-D3D42379DD84}">
      <text>
        <r>
          <rPr>
            <sz val="9"/>
            <color indexed="81"/>
            <rFont val="ＭＳ Ｐゴシック"/>
            <family val="3"/>
            <charset val="128"/>
          </rPr>
          <t xml:space="preserve">分野別審査委員会後も見解の相違が残った場合は、その内容を詳しく記入してください。
</t>
        </r>
      </text>
    </comment>
    <comment ref="F71" authorId="2" shapeId="0" xr:uid="{00000000-0006-0000-0E00-000002000000}">
      <text>
        <r>
          <rPr>
            <sz val="9"/>
            <color indexed="81"/>
            <rFont val="ＭＳ Ｐゴシック"/>
            <family val="3"/>
            <charset val="128"/>
          </rPr>
          <t>有効期間で「その他」を選択した場合は、認定有効期間と次回審査の種類を次のいずれかのように記載してください（△は有効期間）。
△年（次回は認定継続審査）
△年（次回は中間審査：書類）
△年（次回は中間審査：通常）</t>
        </r>
      </text>
    </comment>
    <comment ref="C77" authorId="2" shapeId="0" xr:uid="{00000000-0006-0000-0E00-000003000000}">
      <text>
        <r>
          <rPr>
            <sz val="9"/>
            <color indexed="81"/>
            <rFont val="ＭＳ Ｐゴシック"/>
            <family val="3"/>
            <charset val="128"/>
          </rPr>
          <t>分野別審査委員会での審議・調整によって，審査チーム報告書と異なる内容になったかどうかを記載する。
審査チーム報告書と異なる内容になった場合には，主審査員との意見交換の状況とともに，異なる内容となった理由を記述する。</t>
        </r>
      </text>
    </comment>
    <comment ref="B83" authorId="2" shapeId="0" xr:uid="{00000000-0006-0000-0E00-000004000000}">
      <text>
        <r>
          <rPr>
            <sz val="9"/>
            <color indexed="81"/>
            <rFont val="ＭＳ Ｐゴシック"/>
            <family val="3"/>
            <charset val="128"/>
          </rPr>
          <t>ＪＡＢＥＥからプログラムへ伝えるべきことがある場合に記入。
たとえば次のような事項。
　・「審査チームの所見」や「指摘事項」で伝えられていない、特記すべき事項
　・改善報告書への対応結果（結果が出ていないため判定に反映できないがJABEEとして評価する旨等を伝える必要がある場合）
記載事項がない場合は「なし」と記入。</t>
        </r>
      </text>
    </comment>
  </commentList>
</comments>
</file>

<file path=xl/sharedStrings.xml><?xml version="1.0" encoding="utf-8"?>
<sst xmlns="http://schemas.openxmlformats.org/spreadsheetml/2006/main" count="705" uniqueCount="402">
  <si>
    <t>化学</t>
    <rPh sb="0" eb="2">
      <t>カガク</t>
    </rPh>
    <phoneticPr fontId="2"/>
  </si>
  <si>
    <t>機械</t>
    <rPh sb="0" eb="2">
      <t>キカイ</t>
    </rPh>
    <phoneticPr fontId="2"/>
  </si>
  <si>
    <t>材料</t>
    <rPh sb="0" eb="2">
      <t>ザイリョウ</t>
    </rPh>
    <phoneticPr fontId="2"/>
  </si>
  <si>
    <t>地球・資源</t>
    <rPh sb="0" eb="2">
      <t>チキュウ</t>
    </rPh>
    <rPh sb="3" eb="5">
      <t>シゲン</t>
    </rPh>
    <phoneticPr fontId="2"/>
  </si>
  <si>
    <t>情報</t>
    <rPh sb="0" eb="2">
      <t>ジョウホウ</t>
    </rPh>
    <phoneticPr fontId="2"/>
  </si>
  <si>
    <t>土木</t>
    <rPh sb="0" eb="2">
      <t>ドボク</t>
    </rPh>
    <phoneticPr fontId="2"/>
  </si>
  <si>
    <t>農業工学</t>
    <rPh sb="0" eb="2">
      <t>ノウギョウ</t>
    </rPh>
    <rPh sb="2" eb="4">
      <t>コウガク</t>
    </rPh>
    <phoneticPr fontId="2"/>
  </si>
  <si>
    <t>工学</t>
    <rPh sb="0" eb="2">
      <t>コウガク</t>
    </rPh>
    <phoneticPr fontId="2"/>
  </si>
  <si>
    <t>建築</t>
    <rPh sb="0" eb="2">
      <t>ケンチク</t>
    </rPh>
    <phoneticPr fontId="2"/>
  </si>
  <si>
    <t>物理・応用物理</t>
    <rPh sb="0" eb="2">
      <t>ブツリ</t>
    </rPh>
    <rPh sb="3" eb="5">
      <t>オウヨウ</t>
    </rPh>
    <rPh sb="5" eb="7">
      <t>ブツリ</t>
    </rPh>
    <phoneticPr fontId="2"/>
  </si>
  <si>
    <t>経営工学</t>
    <rPh sb="0" eb="2">
      <t>ケイエイ</t>
    </rPh>
    <rPh sb="2" eb="4">
      <t>コウガク</t>
    </rPh>
    <phoneticPr fontId="2"/>
  </si>
  <si>
    <t>農学一般</t>
    <rPh sb="0" eb="2">
      <t>ノウガク</t>
    </rPh>
    <rPh sb="2" eb="4">
      <t>イッパン</t>
    </rPh>
    <phoneticPr fontId="2"/>
  </si>
  <si>
    <t>森林</t>
    <rPh sb="0" eb="2">
      <t>シンリン</t>
    </rPh>
    <phoneticPr fontId="2"/>
  </si>
  <si>
    <t>環境工学</t>
    <rPh sb="0" eb="2">
      <t>カンキョウ</t>
    </rPh>
    <rPh sb="2" eb="4">
      <t>コウガク</t>
    </rPh>
    <phoneticPr fontId="2"/>
  </si>
  <si>
    <t>生物工学</t>
    <rPh sb="0" eb="2">
      <t>セイブツ</t>
    </rPh>
    <rPh sb="2" eb="4">
      <t>コウガク</t>
    </rPh>
    <phoneticPr fontId="2"/>
  </si>
  <si>
    <t>（「審査年度前年度修了生の同一性確認結果」に×があった時の審査チームのコメント）</t>
    <phoneticPr fontId="2"/>
  </si>
  <si>
    <t>審査委員会</t>
    <rPh sb="0" eb="2">
      <t>シンサ</t>
    </rPh>
    <rPh sb="2" eb="5">
      <t>イインカイ</t>
    </rPh>
    <phoneticPr fontId="2"/>
  </si>
  <si>
    <t>化学関連分野審査委員会</t>
    <rPh sb="0" eb="2">
      <t>カガク</t>
    </rPh>
    <rPh sb="2" eb="4">
      <t>カンレン</t>
    </rPh>
    <rPh sb="4" eb="6">
      <t>ブンヤ</t>
    </rPh>
    <rPh sb="6" eb="8">
      <t>シンサ</t>
    </rPh>
    <rPh sb="8" eb="11">
      <t>イインカイ</t>
    </rPh>
    <phoneticPr fontId="30"/>
  </si>
  <si>
    <t>機械関連分野審査委員会</t>
    <phoneticPr fontId="30"/>
  </si>
  <si>
    <t>材料関連分野審査委員会</t>
    <phoneticPr fontId="30"/>
  </si>
  <si>
    <t>地球・資源関連分野審査委員会</t>
    <phoneticPr fontId="30"/>
  </si>
  <si>
    <t>情報関連分野審査委員会</t>
    <phoneticPr fontId="30"/>
  </si>
  <si>
    <t>電子情報通信・コンピュータ関連分野審査委員会</t>
    <phoneticPr fontId="30"/>
  </si>
  <si>
    <t>電気・電子関連分野審査委員会</t>
    <phoneticPr fontId="30"/>
  </si>
  <si>
    <t>土木関連分野審査委員会</t>
    <phoneticPr fontId="30"/>
  </si>
  <si>
    <t>農業工学関連分野審査委員会</t>
    <phoneticPr fontId="30"/>
  </si>
  <si>
    <t>工学一般関連分野審査委員会</t>
    <rPh sb="2" eb="4">
      <t>イッパン</t>
    </rPh>
    <phoneticPr fontId="30"/>
  </si>
  <si>
    <t>建築学関連分野審査委員会</t>
    <phoneticPr fontId="30"/>
  </si>
  <si>
    <t>物理・応用物理学関連分野審査委員会</t>
    <phoneticPr fontId="30"/>
  </si>
  <si>
    <t>経営工学関連分野審査委員会</t>
    <phoneticPr fontId="30"/>
  </si>
  <si>
    <t>農学一般関連分野審査委員会</t>
    <phoneticPr fontId="30"/>
  </si>
  <si>
    <t>森林関連分野審査委員会</t>
    <phoneticPr fontId="30"/>
  </si>
  <si>
    <t>生物工学関連分野審査委員会</t>
    <phoneticPr fontId="30"/>
  </si>
  <si>
    <t>分野別審査委員会名称を選択してください</t>
    <rPh sb="0" eb="2">
      <t>ブンヤ</t>
    </rPh>
    <rPh sb="2" eb="3">
      <t>ベツ</t>
    </rPh>
    <rPh sb="3" eb="5">
      <t>シンサ</t>
    </rPh>
    <rPh sb="5" eb="8">
      <t>イインカイ</t>
    </rPh>
    <rPh sb="8" eb="10">
      <t>メイショウ</t>
    </rPh>
    <rPh sb="11" eb="13">
      <t>センタク</t>
    </rPh>
    <phoneticPr fontId="2"/>
  </si>
  <si>
    <t>なし</t>
    <phoneticPr fontId="2"/>
  </si>
  <si>
    <t>■共通項目</t>
    <rPh sb="1" eb="3">
      <t>キョウツウ</t>
    </rPh>
    <rPh sb="3" eb="5">
      <t>コウモク</t>
    </rPh>
    <phoneticPr fontId="2"/>
  </si>
  <si>
    <t>－今回が新規審査の場合： 全項目を空欄のままとしてください。</t>
    <phoneticPr fontId="2"/>
  </si>
  <si>
    <t>－上記の説明に含まれない審査や特殊なケースの場合： JABEE事務局にご相談願います。</t>
    <phoneticPr fontId="2"/>
  </si>
  <si>
    <t>■今回審査の種類に対応した記入項目</t>
    <rPh sb="1" eb="3">
      <t>コンカイ</t>
    </rPh>
    <rPh sb="3" eb="5">
      <t>シンサ</t>
    </rPh>
    <rPh sb="6" eb="8">
      <t>シュルイ</t>
    </rPh>
    <rPh sb="9" eb="11">
      <t>タイオウ</t>
    </rPh>
    <rPh sb="13" eb="15">
      <t>キニュウ</t>
    </rPh>
    <rPh sb="15" eb="17">
      <t>コウモク</t>
    </rPh>
    <phoneticPr fontId="2"/>
  </si>
  <si>
    <t>■「審査結果と指摘事項」ワークシートについて</t>
    <rPh sb="2" eb="4">
      <t>シンサ</t>
    </rPh>
    <rPh sb="4" eb="6">
      <t>ケッカ</t>
    </rPh>
    <rPh sb="7" eb="9">
      <t>シテキ</t>
    </rPh>
    <rPh sb="9" eb="11">
      <t>ジコウ</t>
    </rPh>
    <phoneticPr fontId="2"/>
  </si>
  <si>
    <t>■共通事項</t>
    <rPh sb="1" eb="3">
      <t>キョウツウ</t>
    </rPh>
    <rPh sb="3" eb="5">
      <t>ジコウ</t>
    </rPh>
    <phoneticPr fontId="2"/>
  </si>
  <si>
    <t>2</t>
    <phoneticPr fontId="2"/>
  </si>
  <si>
    <t>3</t>
    <phoneticPr fontId="2"/>
  </si>
  <si>
    <t>3.1</t>
    <phoneticPr fontId="2"/>
  </si>
  <si>
    <t>基準1 学習・教育目標の設定と公開</t>
    <phoneticPr fontId="2"/>
  </si>
  <si>
    <t>4.1</t>
    <phoneticPr fontId="2"/>
  </si>
  <si>
    <t>3.2</t>
    <phoneticPr fontId="2"/>
  </si>
  <si>
    <t>4</t>
    <phoneticPr fontId="2"/>
  </si>
  <si>
    <t>審査チーム派遣機関</t>
    <rPh sb="0" eb="2">
      <t>シンサ</t>
    </rPh>
    <rPh sb="5" eb="7">
      <t>ハケン</t>
    </rPh>
    <rPh sb="7" eb="9">
      <t>キカン</t>
    </rPh>
    <phoneticPr fontId="2"/>
  </si>
  <si>
    <t>JABEE対応責任者</t>
    <rPh sb="5" eb="7">
      <t>タイオウ</t>
    </rPh>
    <rPh sb="7" eb="10">
      <t>セキニンシャ</t>
    </rPh>
    <phoneticPr fontId="2"/>
  </si>
  <si>
    <t>プログラム責任者</t>
    <rPh sb="5" eb="8">
      <t>セキニンシャ</t>
    </rPh>
    <phoneticPr fontId="2"/>
  </si>
  <si>
    <t>氏名</t>
    <rPh sb="0" eb="2">
      <t>シメイ</t>
    </rPh>
    <phoneticPr fontId="2"/>
  </si>
  <si>
    <t>所属</t>
    <rPh sb="0" eb="2">
      <t>ショゾク</t>
    </rPh>
    <phoneticPr fontId="2"/>
  </si>
  <si>
    <t>職名</t>
    <rPh sb="0" eb="2">
      <t>ショクメイ</t>
    </rPh>
    <phoneticPr fontId="2"/>
  </si>
  <si>
    <t>専門分野</t>
    <rPh sb="0" eb="4">
      <t>センモンブンヤ</t>
    </rPh>
    <phoneticPr fontId="2"/>
  </si>
  <si>
    <t>分担</t>
    <rPh sb="0" eb="2">
      <t>ブンタン</t>
    </rPh>
    <phoneticPr fontId="2"/>
  </si>
  <si>
    <t>認定分野</t>
    <rPh sb="0" eb="2">
      <t>ニンテイ</t>
    </rPh>
    <rPh sb="2" eb="4">
      <t>ブンヤ</t>
    </rPh>
    <phoneticPr fontId="2"/>
  </si>
  <si>
    <t>内容</t>
    <rPh sb="0" eb="2">
      <t>ナイヨウ</t>
    </rPh>
    <phoneticPr fontId="2"/>
  </si>
  <si>
    <t>分野別審査委員会での審議・調整</t>
    <rPh sb="0" eb="3">
      <t>ブンヤベツ</t>
    </rPh>
    <rPh sb="3" eb="5">
      <t>シンサ</t>
    </rPh>
    <rPh sb="5" eb="8">
      <t>イインカイ</t>
    </rPh>
    <rPh sb="10" eb="12">
      <t>シンギ</t>
    </rPh>
    <rPh sb="13" eb="15">
      <t>チョウセイ</t>
    </rPh>
    <phoneticPr fontId="2"/>
  </si>
  <si>
    <t>項目番号</t>
    <rPh sb="0" eb="4">
      <t>コウモクバンゴウ</t>
    </rPh>
    <phoneticPr fontId="2"/>
  </si>
  <si>
    <t>認定・審査調整委員会での審議・調整</t>
    <rPh sb="0" eb="2">
      <t>ニンテイ</t>
    </rPh>
    <rPh sb="3" eb="5">
      <t>シンサ</t>
    </rPh>
    <rPh sb="5" eb="7">
      <t>チョウセイ</t>
    </rPh>
    <rPh sb="7" eb="10">
      <t>イインカイ</t>
    </rPh>
    <rPh sb="12" eb="14">
      <t>シンギ</t>
    </rPh>
    <rPh sb="15" eb="17">
      <t>チョウセイ</t>
    </rPh>
    <phoneticPr fontId="2"/>
  </si>
  <si>
    <t>実地審査前</t>
    <rPh sb="0" eb="4">
      <t>ジッチシンサ</t>
    </rPh>
    <rPh sb="4" eb="5">
      <t>マエ</t>
    </rPh>
    <phoneticPr fontId="2"/>
  </si>
  <si>
    <t>日時</t>
    <rPh sb="0" eb="2">
      <t>ニチジ</t>
    </rPh>
    <phoneticPr fontId="2"/>
  </si>
  <si>
    <t>番号</t>
    <rPh sb="0" eb="2">
      <t>バンゴウ</t>
    </rPh>
    <phoneticPr fontId="2"/>
  </si>
  <si>
    <t>記入者（委員長）氏名</t>
    <rPh sb="0" eb="3">
      <t>キニュウシャ</t>
    </rPh>
    <rPh sb="4" eb="7">
      <t>イインチョウ</t>
    </rPh>
    <rPh sb="8" eb="10">
      <t>シメイ</t>
    </rPh>
    <phoneticPr fontId="2"/>
  </si>
  <si>
    <t>記入年月日</t>
    <rPh sb="0" eb="2">
      <t>キニュウ</t>
    </rPh>
    <rPh sb="2" eb="5">
      <t>ネンガッピ</t>
    </rPh>
    <phoneticPr fontId="2"/>
  </si>
  <si>
    <t>審査チーム構成</t>
    <rPh sb="0" eb="2">
      <t>シンサ</t>
    </rPh>
    <rPh sb="5" eb="7">
      <t>コウセイ</t>
    </rPh>
    <phoneticPr fontId="2"/>
  </si>
  <si>
    <t>高等教育機関のJABEE対応者</t>
    <rPh sb="0" eb="2">
      <t>コウトウ</t>
    </rPh>
    <rPh sb="2" eb="4">
      <t>キョウイク</t>
    </rPh>
    <rPh sb="4" eb="6">
      <t>キカン</t>
    </rPh>
    <rPh sb="12" eb="14">
      <t>タイオウ</t>
    </rPh>
    <rPh sb="14" eb="15">
      <t>シャ</t>
    </rPh>
    <phoneticPr fontId="2"/>
  </si>
  <si>
    <t>基準2　教育手段</t>
    <phoneticPr fontId="2"/>
  </si>
  <si>
    <t>2.1</t>
    <phoneticPr fontId="2"/>
  </si>
  <si>
    <t>2.2</t>
    <phoneticPr fontId="2"/>
  </si>
  <si>
    <t>2.3</t>
    <phoneticPr fontId="2"/>
  </si>
  <si>
    <t>2.4</t>
    <phoneticPr fontId="2"/>
  </si>
  <si>
    <t>2.5</t>
    <phoneticPr fontId="2"/>
  </si>
  <si>
    <t>基準3　学習・教育到達目標の達成</t>
    <phoneticPr fontId="2"/>
  </si>
  <si>
    <t>2.2</t>
  </si>
  <si>
    <t>2.3</t>
  </si>
  <si>
    <t>3</t>
  </si>
  <si>
    <t>2.4</t>
  </si>
  <si>
    <t>4</t>
  </si>
  <si>
    <t>2.5</t>
  </si>
  <si>
    <t>1</t>
    <phoneticPr fontId="2"/>
  </si>
  <si>
    <t>分野別審査報告書</t>
    <rPh sb="0" eb="2">
      <t>ブンヤ</t>
    </rPh>
    <rPh sb="2" eb="3">
      <t>ベツ</t>
    </rPh>
    <rPh sb="3" eb="5">
      <t>シンサ</t>
    </rPh>
    <rPh sb="5" eb="7">
      <t>ホウコク</t>
    </rPh>
    <rPh sb="7" eb="8">
      <t>ショ</t>
    </rPh>
    <phoneticPr fontId="2"/>
  </si>
  <si>
    <t>最終審査報告書</t>
    <rPh sb="0" eb="2">
      <t>サイシュウ</t>
    </rPh>
    <rPh sb="2" eb="4">
      <t>シンサ</t>
    </rPh>
    <rPh sb="4" eb="6">
      <t>ホウコク</t>
    </rPh>
    <rPh sb="6" eb="7">
      <t>ショ</t>
    </rPh>
    <phoneticPr fontId="2"/>
  </si>
  <si>
    <t>Ⅰ．審査の記録</t>
    <rPh sb="2" eb="4">
      <t>シンサ</t>
    </rPh>
    <rPh sb="5" eb="7">
      <t>キロク</t>
    </rPh>
    <phoneticPr fontId="2"/>
  </si>
  <si>
    <t>認定基準に対する</t>
    <rPh sb="0" eb="2">
      <t>ニンテイ</t>
    </rPh>
    <rPh sb="2" eb="4">
      <t>キジュン</t>
    </rPh>
    <rPh sb="5" eb="6">
      <t>タイ</t>
    </rPh>
    <phoneticPr fontId="2"/>
  </si>
  <si>
    <t>プログラム点検書</t>
    <rPh sb="5" eb="7">
      <t>テンケン</t>
    </rPh>
    <rPh sb="7" eb="8">
      <t>ショ</t>
    </rPh>
    <phoneticPr fontId="2"/>
  </si>
  <si>
    <t>4.2</t>
    <phoneticPr fontId="2"/>
  </si>
  <si>
    <t>分野審査</t>
    <rPh sb="0" eb="2">
      <t>ブンヤ</t>
    </rPh>
    <rPh sb="2" eb="4">
      <t>シンサ</t>
    </rPh>
    <phoneticPr fontId="2"/>
  </si>
  <si>
    <t>最終審査</t>
    <rPh sb="0" eb="2">
      <t>サイシュウ</t>
    </rPh>
    <rPh sb="2" eb="4">
      <t>シンサ</t>
    </rPh>
    <phoneticPr fontId="2"/>
  </si>
  <si>
    <t>結果</t>
    <rPh sb="0" eb="2">
      <t>ケッカ</t>
    </rPh>
    <phoneticPr fontId="2"/>
  </si>
  <si>
    <t>※ シート間でデータを参照しておりますので、直接ご使用にならないシートでも削除しないようお願いします。</t>
    <rPh sb="5" eb="6">
      <t>カン</t>
    </rPh>
    <rPh sb="11" eb="13">
      <t>サンショウ</t>
    </rPh>
    <rPh sb="22" eb="24">
      <t>チョクセツ</t>
    </rPh>
    <rPh sb="25" eb="27">
      <t>シヨウ</t>
    </rPh>
    <rPh sb="37" eb="39">
      <t>サクジョ</t>
    </rPh>
    <rPh sb="45" eb="46">
      <t>ネガ</t>
    </rPh>
    <phoneticPr fontId="2"/>
  </si>
  <si>
    <t>認定の可否案</t>
    <rPh sb="0" eb="2">
      <t>ニンテイ</t>
    </rPh>
    <rPh sb="3" eb="5">
      <t>カヒ</t>
    </rPh>
    <rPh sb="5" eb="6">
      <t>アン</t>
    </rPh>
    <phoneticPr fontId="2"/>
  </si>
  <si>
    <t>認定の場合の有効期間</t>
    <rPh sb="0" eb="2">
      <t>ニンテイ</t>
    </rPh>
    <rPh sb="3" eb="5">
      <t>バアイ</t>
    </rPh>
    <rPh sb="6" eb="8">
      <t>ユウコウ</t>
    </rPh>
    <rPh sb="8" eb="10">
      <t>キカン</t>
    </rPh>
    <phoneticPr fontId="2"/>
  </si>
  <si>
    <t>年度実施</t>
    <rPh sb="0" eb="1">
      <t>ネン</t>
    </rPh>
    <rPh sb="1" eb="2">
      <t>ド</t>
    </rPh>
    <rPh sb="2" eb="4">
      <t>ジッシ</t>
    </rPh>
    <phoneticPr fontId="2"/>
  </si>
  <si>
    <t>付記事項</t>
    <phoneticPr fontId="2"/>
  </si>
  <si>
    <t>追加説明書受領日</t>
    <rPh sb="0" eb="2">
      <t>ツイカ</t>
    </rPh>
    <rPh sb="2" eb="5">
      <t>セツメイショ</t>
    </rPh>
    <rPh sb="5" eb="7">
      <t>ジュリョウ</t>
    </rPh>
    <rPh sb="7" eb="8">
      <t>ビ</t>
    </rPh>
    <phoneticPr fontId="2"/>
  </si>
  <si>
    <t>改善報告書受領日</t>
    <rPh sb="0" eb="2">
      <t>カイゼン</t>
    </rPh>
    <rPh sb="2" eb="4">
      <t>ホウコク</t>
    </rPh>
    <rPh sb="4" eb="5">
      <t>ショ</t>
    </rPh>
    <rPh sb="5" eb="7">
      <t>ジュリョウ</t>
    </rPh>
    <rPh sb="7" eb="8">
      <t>ビ</t>
    </rPh>
    <phoneticPr fontId="2"/>
  </si>
  <si>
    <t>異議申立書受領日</t>
    <rPh sb="0" eb="2">
      <t>イギ</t>
    </rPh>
    <rPh sb="2" eb="5">
      <t>モウシタテショ</t>
    </rPh>
    <rPh sb="5" eb="7">
      <t>ジュリョウ</t>
    </rPh>
    <rPh sb="7" eb="8">
      <t>ビ</t>
    </rPh>
    <phoneticPr fontId="2"/>
  </si>
  <si>
    <t>年月日</t>
    <rPh sb="0" eb="3">
      <t>ネンガッピ</t>
    </rPh>
    <phoneticPr fontId="2"/>
  </si>
  <si>
    <t>報告書等提出日・受領日</t>
    <rPh sb="0" eb="4">
      <t>ホウコクショナド</t>
    </rPh>
    <rPh sb="4" eb="6">
      <t>テイシュツ</t>
    </rPh>
    <rPh sb="6" eb="7">
      <t>ビ</t>
    </rPh>
    <rPh sb="8" eb="10">
      <t>ジュリョウ</t>
    </rPh>
    <rPh sb="10" eb="11">
      <t>ビ</t>
    </rPh>
    <phoneticPr fontId="2"/>
  </si>
  <si>
    <t>分野別審査報告書提出日</t>
    <rPh sb="0" eb="2">
      <t>ブンヤ</t>
    </rPh>
    <rPh sb="2" eb="3">
      <t>ベツ</t>
    </rPh>
    <rPh sb="3" eb="5">
      <t>シンサ</t>
    </rPh>
    <rPh sb="5" eb="7">
      <t>ホウコク</t>
    </rPh>
    <rPh sb="7" eb="8">
      <t>ショ</t>
    </rPh>
    <rPh sb="8" eb="10">
      <t>テイシュツ</t>
    </rPh>
    <rPh sb="10" eb="11">
      <t>ビ</t>
    </rPh>
    <phoneticPr fontId="2"/>
  </si>
  <si>
    <t>最終審査報告書提出日</t>
    <rPh sb="0" eb="2">
      <t>サイシュウ</t>
    </rPh>
    <rPh sb="2" eb="4">
      <t>シンサ</t>
    </rPh>
    <rPh sb="4" eb="6">
      <t>ホウコク</t>
    </rPh>
    <rPh sb="6" eb="7">
      <t>ショ</t>
    </rPh>
    <rPh sb="7" eb="9">
      <t>テイシュツ</t>
    </rPh>
    <rPh sb="9" eb="10">
      <t>ビ</t>
    </rPh>
    <phoneticPr fontId="2"/>
  </si>
  <si>
    <t>作成責任者氏名</t>
    <rPh sb="0" eb="2">
      <t>サクセイ</t>
    </rPh>
    <rPh sb="2" eb="5">
      <t>セキニンシャ</t>
    </rPh>
    <rPh sb="5" eb="7">
      <t>シメイ</t>
    </rPh>
    <phoneticPr fontId="2"/>
  </si>
  <si>
    <t>認定可の場合の有効期間：</t>
    <rPh sb="0" eb="2">
      <t>ニンテイ</t>
    </rPh>
    <rPh sb="2" eb="3">
      <t>カ</t>
    </rPh>
    <rPh sb="4" eb="6">
      <t>バアイ</t>
    </rPh>
    <rPh sb="7" eb="9">
      <t>ユウコウ</t>
    </rPh>
    <rPh sb="9" eb="11">
      <t>キカン</t>
    </rPh>
    <phoneticPr fontId="2"/>
  </si>
  <si>
    <t>ここの記入漏れや誤りはすべてのプログラム点検書・審査報告書に影響します。
どうかご注意をお願いします。</t>
    <rPh sb="3" eb="5">
      <t>キニュウ</t>
    </rPh>
    <rPh sb="5" eb="6">
      <t>モ</t>
    </rPh>
    <rPh sb="8" eb="9">
      <t>アヤマ</t>
    </rPh>
    <rPh sb="20" eb="22">
      <t>テンケン</t>
    </rPh>
    <rPh sb="22" eb="23">
      <t>ショ</t>
    </rPh>
    <rPh sb="24" eb="26">
      <t>シンサ</t>
    </rPh>
    <rPh sb="26" eb="28">
      <t>ホウコク</t>
    </rPh>
    <rPh sb="28" eb="29">
      <t>ショ</t>
    </rPh>
    <rPh sb="30" eb="32">
      <t>エイキョウ</t>
    </rPh>
    <rPh sb="41" eb="43">
      <t>チュウイ</t>
    </rPh>
    <rPh sb="45" eb="46">
      <t>ネガ</t>
    </rPh>
    <phoneticPr fontId="2"/>
  </si>
  <si>
    <t>・審査チーム構成：氏名・所属・役職・専門分野をご記入下さい</t>
    <rPh sb="1" eb="3">
      <t>シンサ</t>
    </rPh>
    <rPh sb="6" eb="8">
      <t>コウセイ</t>
    </rPh>
    <rPh sb="9" eb="11">
      <t>シメイ</t>
    </rPh>
    <rPh sb="12" eb="14">
      <t>ショゾク</t>
    </rPh>
    <rPh sb="15" eb="17">
      <t>ヤクショク</t>
    </rPh>
    <rPh sb="18" eb="20">
      <t>センモン</t>
    </rPh>
    <rPh sb="20" eb="22">
      <t>ブンヤ</t>
    </rPh>
    <rPh sb="24" eb="26">
      <t>キニュウ</t>
    </rPh>
    <rPh sb="26" eb="27">
      <t>クダ</t>
    </rPh>
    <phoneticPr fontId="2"/>
  </si>
  <si>
    <t>別紙</t>
    <rPh sb="0" eb="2">
      <t>ベッシ</t>
    </rPh>
    <phoneticPr fontId="2"/>
  </si>
  <si>
    <t>認定の場合の開始年度</t>
    <rPh sb="0" eb="2">
      <t>ニンテイ</t>
    </rPh>
    <rPh sb="3" eb="5">
      <t>バアイ</t>
    </rPh>
    <rPh sb="6" eb="8">
      <t>カイシ</t>
    </rPh>
    <rPh sb="8" eb="10">
      <t>ネンド</t>
    </rPh>
    <phoneticPr fontId="2"/>
  </si>
  <si>
    <t>認定可の場合の開始年度：</t>
    <rPh sb="0" eb="2">
      <t>ニンテイ</t>
    </rPh>
    <rPh sb="2" eb="3">
      <t>カ</t>
    </rPh>
    <rPh sb="4" eb="6">
      <t>バアイ</t>
    </rPh>
    <rPh sb="7" eb="9">
      <t>カイシ</t>
    </rPh>
    <rPh sb="9" eb="10">
      <t>ネン</t>
    </rPh>
    <rPh sb="10" eb="11">
      <t>ド</t>
    </rPh>
    <phoneticPr fontId="2"/>
  </si>
  <si>
    <t>認定期間</t>
    <rPh sb="0" eb="2">
      <t>ニンテイ</t>
    </rPh>
    <rPh sb="2" eb="4">
      <t>キカン</t>
    </rPh>
    <phoneticPr fontId="2"/>
  </si>
  <si>
    <t>認定開始年度</t>
    <rPh sb="0" eb="2">
      <t>ニンテイ</t>
    </rPh>
    <rPh sb="2" eb="4">
      <t>カイシ</t>
    </rPh>
    <rPh sb="4" eb="6">
      <t>ネンド</t>
    </rPh>
    <phoneticPr fontId="2"/>
  </si>
  <si>
    <t>認定の可否</t>
    <rPh sb="0" eb="2">
      <t>ニンテイ</t>
    </rPh>
    <rPh sb="3" eb="5">
      <t>カヒ</t>
    </rPh>
    <phoneticPr fontId="2"/>
  </si>
  <si>
    <t>化学及び関連のエンジニアリング分野</t>
  </si>
  <si>
    <t>機械及び関連の工学分野</t>
  </si>
  <si>
    <t>地球・資源及び関連のエンジニアリング分野</t>
  </si>
  <si>
    <t>電子情報通信・コンピュータ及び関連の工学分野</t>
  </si>
  <si>
    <t>情報および情報関連分野</t>
  </si>
  <si>
    <t>電気・電子・情報通信およびその関連分野</t>
  </si>
  <si>
    <t>土木及び関連の工学分野</t>
  </si>
  <si>
    <t>農業工学及び関連のエンジニアリング分野</t>
  </si>
  <si>
    <t>工学（融合複合・新領域）及び関連のエンジニアリング分野</t>
  </si>
  <si>
    <t>建築学・建築工学及び関連のエンジニアリング分野</t>
  </si>
  <si>
    <t>物理・応用物理学及び関連のエンジニアリング分野</t>
  </si>
  <si>
    <t>経営工学及び関連のエンジニアリング分野</t>
  </si>
  <si>
    <t>農学一般及び関連のエンジニアリング分野</t>
  </si>
  <si>
    <t>森林及び関連のエンジニアリング分野</t>
  </si>
  <si>
    <t>環境工学及び関連のエンジニアリング分野</t>
  </si>
  <si>
    <t>生物工学及び関連のエンジニアリング分野</t>
  </si>
  <si>
    <t>分野名</t>
    <rPh sb="0" eb="2">
      <t>ブンヤ</t>
    </rPh>
    <rPh sb="2" eb="3">
      <t>メイ</t>
    </rPh>
    <phoneticPr fontId="2"/>
  </si>
  <si>
    <t>CS（コンピュータ科学）分野</t>
  </si>
  <si>
    <t>IS（情報システム）分野</t>
  </si>
  <si>
    <t>情報一般分野</t>
  </si>
  <si>
    <t>建築設計・計画系分野</t>
  </si>
  <si>
    <t>（「審査年度前年度修了生の同一性確認結果」に対する分野別審査委員会の審議結果）</t>
    <rPh sb="22" eb="23">
      <t>タイ</t>
    </rPh>
    <phoneticPr fontId="2"/>
  </si>
  <si>
    <t>（「審査年度前年度修了生の同一性確認結果」に対する認定・審査調整委員会の審議結果）</t>
    <phoneticPr fontId="2"/>
  </si>
  <si>
    <t>審査員研修会で得た情報の審査チームへの伝達</t>
    <rPh sb="0" eb="3">
      <t>シンサイン</t>
    </rPh>
    <rPh sb="3" eb="6">
      <t>ケンシュウカイ</t>
    </rPh>
    <rPh sb="7" eb="8">
      <t>エ</t>
    </rPh>
    <rPh sb="9" eb="11">
      <t>ジョウホウ</t>
    </rPh>
    <rPh sb="12" eb="14">
      <t>シンサ</t>
    </rPh>
    <rPh sb="19" eb="21">
      <t>デンタツ</t>
    </rPh>
    <phoneticPr fontId="2"/>
  </si>
  <si>
    <t>異議申立書・改善報告書の受領またはこれらの提出がないことの確認</t>
    <rPh sb="0" eb="2">
      <t>イギ</t>
    </rPh>
    <rPh sb="2" eb="5">
      <t>モウシタテショ</t>
    </rPh>
    <rPh sb="6" eb="8">
      <t>カイゼン</t>
    </rPh>
    <rPh sb="8" eb="11">
      <t>ホウコクショ</t>
    </rPh>
    <rPh sb="12" eb="14">
      <t>ジュリョウ</t>
    </rPh>
    <rPh sb="21" eb="23">
      <t>テイシュツ</t>
    </rPh>
    <rPh sb="29" eb="31">
      <t>カクニン</t>
    </rPh>
    <phoneticPr fontId="2"/>
  </si>
  <si>
    <t>追加説明書の受領または追加説明書の提出がないことの確認</t>
    <rPh sb="0" eb="2">
      <t>ツイカ</t>
    </rPh>
    <rPh sb="2" eb="5">
      <t>セツメイショ</t>
    </rPh>
    <rPh sb="6" eb="8">
      <t>ジュリョウ</t>
    </rPh>
    <rPh sb="11" eb="13">
      <t>ツイカ</t>
    </rPh>
    <rPh sb="13" eb="16">
      <t>セツメイショ</t>
    </rPh>
    <rPh sb="17" eb="19">
      <t>テイシュツ</t>
    </rPh>
    <rPh sb="25" eb="27">
      <t>カクニン</t>
    </rPh>
    <phoneticPr fontId="2"/>
  </si>
  <si>
    <t>前回新規･継続審査判定</t>
    <rPh sb="0" eb="2">
      <t>ゼンカイ</t>
    </rPh>
    <rPh sb="2" eb="4">
      <t>シンキ</t>
    </rPh>
    <rPh sb="5" eb="7">
      <t>ケイゾク</t>
    </rPh>
    <rPh sb="7" eb="9">
      <t>シンサ</t>
    </rPh>
    <rPh sb="9" eb="11">
      <t>ハンテイ</t>
    </rPh>
    <phoneticPr fontId="2"/>
  </si>
  <si>
    <t>前回新規・継続審査の判定</t>
    <rPh sb="0" eb="2">
      <t>ゼンカイ</t>
    </rPh>
    <rPh sb="2" eb="4">
      <t>シンキ</t>
    </rPh>
    <rPh sb="5" eb="7">
      <t>ケイゾク</t>
    </rPh>
    <rPh sb="7" eb="9">
      <t>シンサ</t>
    </rPh>
    <rPh sb="10" eb="12">
      <t>ハンテイ</t>
    </rPh>
    <phoneticPr fontId="2"/>
  </si>
  <si>
    <t>（審査チームの確認結果）</t>
  </si>
  <si>
    <t>中間審査の
判定</t>
    <rPh sb="0" eb="2">
      <t>チュウカン</t>
    </rPh>
    <rPh sb="2" eb="4">
      <t>シンサ</t>
    </rPh>
    <rPh sb="6" eb="8">
      <t>ハンテイ</t>
    </rPh>
    <phoneticPr fontId="2"/>
  </si>
  <si>
    <r>
      <t xml:space="preserve">次回審査項目
</t>
    </r>
    <r>
      <rPr>
        <sz val="10"/>
        <rFont val="ＭＳ Ｐゴシック"/>
        <family val="3"/>
        <charset val="128"/>
      </rPr>
      <t>(次回が中間審査の場合)</t>
    </r>
    <rPh sb="0" eb="2">
      <t>ジカイ</t>
    </rPh>
    <rPh sb="2" eb="4">
      <t>シンサ</t>
    </rPh>
    <rPh sb="4" eb="6">
      <t>コウモク</t>
    </rPh>
    <rPh sb="8" eb="10">
      <t>ジカイ</t>
    </rPh>
    <rPh sb="11" eb="13">
      <t>チュウカン</t>
    </rPh>
    <rPh sb="13" eb="15">
      <t>シンサ</t>
    </rPh>
    <rPh sb="16" eb="18">
      <t>バアイ</t>
    </rPh>
    <phoneticPr fontId="2"/>
  </si>
  <si>
    <t>点検項目</t>
    <phoneticPr fontId="2"/>
  </si>
  <si>
    <t>§1</t>
    <phoneticPr fontId="2"/>
  </si>
  <si>
    <t>異議申立書・改善報告書とそれに対する処置</t>
    <phoneticPr fontId="2"/>
  </si>
  <si>
    <t>認定・審査調整委員会</t>
    <phoneticPr fontId="2"/>
  </si>
  <si>
    <t>異議申立書・改善報告書とそれに対する処置</t>
    <phoneticPr fontId="2"/>
  </si>
  <si>
    <t>付記事項</t>
    <phoneticPr fontId="2"/>
  </si>
  <si>
    <t>・コピー、貼り付けをされる際の注意</t>
    <rPh sb="5" eb="6">
      <t>ハ</t>
    </rPh>
    <rPh sb="7" eb="8">
      <t>ツ</t>
    </rPh>
    <rPh sb="13" eb="14">
      <t>サイ</t>
    </rPh>
    <rPh sb="15" eb="17">
      <t>チュウイ</t>
    </rPh>
    <phoneticPr fontId="2"/>
  </si>
  <si>
    <t>プログラム情報</t>
    <rPh sb="5" eb="7">
      <t>ジョウホウ</t>
    </rPh>
    <phoneticPr fontId="2"/>
  </si>
  <si>
    <t>審査チーム行動記録</t>
    <rPh sb="0" eb="2">
      <t>シンサ</t>
    </rPh>
    <rPh sb="5" eb="7">
      <t>コウドウ</t>
    </rPh>
    <rPh sb="7" eb="9">
      <t>キロク</t>
    </rPh>
    <phoneticPr fontId="2"/>
  </si>
  <si>
    <t>基準１ 学習・教育到達目標の設定と公開</t>
    <rPh sb="9" eb="11">
      <t>トウタツ</t>
    </rPh>
    <phoneticPr fontId="2"/>
  </si>
  <si>
    <t>基準２ 教育手段</t>
    <rPh sb="4" eb="6">
      <t>キョウイク</t>
    </rPh>
    <rPh sb="6" eb="8">
      <t>シュダン</t>
    </rPh>
    <phoneticPr fontId="2"/>
  </si>
  <si>
    <t>基準３ 学習・教育到達目標の達成</t>
    <rPh sb="4" eb="6">
      <t>ガクシュウ</t>
    </rPh>
    <rPh sb="7" eb="9">
      <t>キョウイク</t>
    </rPh>
    <rPh sb="9" eb="11">
      <t>トウタツ</t>
    </rPh>
    <rPh sb="11" eb="13">
      <t>モクヒョウ</t>
    </rPh>
    <rPh sb="14" eb="16">
      <t>タッセイ</t>
    </rPh>
    <phoneticPr fontId="2"/>
  </si>
  <si>
    <t>基準４ 教育改善</t>
    <rPh sb="6" eb="8">
      <t>カイゼン</t>
    </rPh>
    <phoneticPr fontId="2"/>
  </si>
  <si>
    <t>審査年度前年度修了生の同一性確認結果
（新規審査かつ審査年度前年度からの認定希望がある場合のみ記入）</t>
    <rPh sb="21" eb="23">
      <t>シンキ</t>
    </rPh>
    <rPh sb="23" eb="25">
      <t>シンサ</t>
    </rPh>
    <rPh sb="27" eb="29">
      <t>シンサ</t>
    </rPh>
    <rPh sb="29" eb="31">
      <t>ネンド</t>
    </rPh>
    <rPh sb="31" eb="34">
      <t>ゼンネンド</t>
    </rPh>
    <rPh sb="37" eb="39">
      <t>ニンテイ</t>
    </rPh>
    <rPh sb="39" eb="41">
      <t>キボウ</t>
    </rPh>
    <rPh sb="44" eb="46">
      <t>バアイ</t>
    </rPh>
    <rPh sb="48" eb="50">
      <t>キニュウ</t>
    </rPh>
    <phoneticPr fontId="2"/>
  </si>
  <si>
    <t>（電気・電子・情報の旧分野も選択可）</t>
    <rPh sb="1" eb="3">
      <t>デンキ</t>
    </rPh>
    <rPh sb="4" eb="6">
      <t>デンシ</t>
    </rPh>
    <rPh sb="7" eb="9">
      <t>ジョウホウ</t>
    </rPh>
    <rPh sb="10" eb="11">
      <t>キュウ</t>
    </rPh>
    <rPh sb="11" eb="13">
      <t>ブンヤ</t>
    </rPh>
    <rPh sb="14" eb="16">
      <t>センタク</t>
    </rPh>
    <rPh sb="16" eb="17">
      <t>カ</t>
    </rPh>
    <phoneticPr fontId="2"/>
  </si>
  <si>
    <t>旧基準・学士/修士用</t>
    <rPh sb="0" eb="3">
      <t>キュウキジュン</t>
    </rPh>
    <rPh sb="4" eb="6">
      <t>ガクシ</t>
    </rPh>
    <rPh sb="7" eb="9">
      <t>シュウシ</t>
    </rPh>
    <rPh sb="9" eb="10">
      <t>ヨウ</t>
    </rPh>
    <phoneticPr fontId="2"/>
  </si>
  <si>
    <t>化学および化学関連分野</t>
    <phoneticPr fontId="2"/>
  </si>
  <si>
    <t>機械および機械関連分野</t>
    <phoneticPr fontId="2"/>
  </si>
  <si>
    <t>材料および材料関連分野</t>
    <phoneticPr fontId="2"/>
  </si>
  <si>
    <t>地球・資源およびその関連分野</t>
    <phoneticPr fontId="2"/>
  </si>
  <si>
    <t>土木および土木関連分野</t>
    <phoneticPr fontId="2"/>
  </si>
  <si>
    <t>農業工学関連分野</t>
    <phoneticPr fontId="2"/>
  </si>
  <si>
    <t>工学（融合複合・新領域）関連分野</t>
    <phoneticPr fontId="2"/>
  </si>
  <si>
    <t>建築学および建築学関連分野</t>
    <phoneticPr fontId="2"/>
  </si>
  <si>
    <t>物理・応用物理学関連分野</t>
    <phoneticPr fontId="2"/>
  </si>
  <si>
    <t>経営工学関連分野</t>
    <phoneticPr fontId="2"/>
  </si>
  <si>
    <t>農学一般関連分野</t>
    <phoneticPr fontId="2"/>
  </si>
  <si>
    <t>森林および森林関連分野</t>
    <rPh sb="5" eb="7">
      <t>シンリン</t>
    </rPh>
    <phoneticPr fontId="2"/>
  </si>
  <si>
    <t>環境工学およびその関連分野</t>
    <phoneticPr fontId="2"/>
  </si>
  <si>
    <t>生物工学および生物工学関連分野</t>
    <rPh sb="7" eb="9">
      <t>セイブツ</t>
    </rPh>
    <rPh sb="9" eb="11">
      <t>コウガク</t>
    </rPh>
    <phoneticPr fontId="2"/>
  </si>
  <si>
    <t>（「審査年度前年度修了生の同一性確認結果」に×があった時の審査チームのコメント）</t>
    <phoneticPr fontId="2"/>
  </si>
  <si>
    <t>電気・電子及び関連の工学分野</t>
    <phoneticPr fontId="2"/>
  </si>
  <si>
    <t>電気・電子</t>
    <rPh sb="0" eb="2">
      <t>デンキ</t>
    </rPh>
    <rPh sb="3" eb="5">
      <t>デンシ</t>
    </rPh>
    <phoneticPr fontId="2"/>
  </si>
  <si>
    <t>審査種類</t>
  </si>
  <si>
    <t>プログラム名（和文）</t>
  </si>
  <si>
    <t>認定分野</t>
  </si>
  <si>
    <t>審査チーム派遣機関</t>
  </si>
  <si>
    <t>作成責任者氏名</t>
  </si>
  <si>
    <t>氏名</t>
  </si>
  <si>
    <t>所属</t>
  </si>
  <si>
    <t>職名</t>
  </si>
  <si>
    <t>専門分野</t>
  </si>
  <si>
    <t>審査チーム構成</t>
  </si>
  <si>
    <t>高等教育機関のJABEE対応者</t>
  </si>
  <si>
    <t>分担</t>
  </si>
  <si>
    <t>JABEE対応責任者</t>
  </si>
  <si>
    <t>プログラム責任者</t>
  </si>
  <si>
    <t>※ Microsoft Excel 2007 以降のバージョンに対応しています。</t>
    <rPh sb="23" eb="25">
      <t>イコウ</t>
    </rPh>
    <rPh sb="32" eb="34">
      <t>タイオウ</t>
    </rPh>
    <phoneticPr fontId="2"/>
  </si>
  <si>
    <t>■表題ワークシート（(1)～(5)）について</t>
    <rPh sb="1" eb="3">
      <t>ヒョウダイ</t>
    </rPh>
    <phoneticPr fontId="2"/>
  </si>
  <si>
    <t>Ⅱ．審査チームの所見</t>
    <phoneticPr fontId="2"/>
  </si>
  <si>
    <t>Ⅲ．審査年度前年度修了生の同一性確認結果</t>
    <phoneticPr fontId="2"/>
  </si>
  <si>
    <t>Ⅳ．</t>
    <phoneticPr fontId="2"/>
  </si>
  <si>
    <t>Ⅲ．審査チームの所見</t>
    <phoneticPr fontId="2"/>
  </si>
  <si>
    <t>Ⅳ．審査年度前年度修了生の同一性確認結果</t>
    <phoneticPr fontId="2"/>
  </si>
  <si>
    <t>Ⅴ．総合評価</t>
    <rPh sb="2" eb="6">
      <t>ソウゴウヒョウカ</t>
    </rPh>
    <phoneticPr fontId="2"/>
  </si>
  <si>
    <t>Ⅵ．</t>
    <phoneticPr fontId="2"/>
  </si>
  <si>
    <t>Ⅵ．委員会での審議・調整</t>
    <rPh sb="2" eb="5">
      <t>イインカイ</t>
    </rPh>
    <rPh sb="7" eb="9">
      <t>シンギ</t>
    </rPh>
    <rPh sb="10" eb="12">
      <t>チョウセイ</t>
    </rPh>
    <phoneticPr fontId="2"/>
  </si>
  <si>
    <t>Ⅶ．</t>
    <phoneticPr fontId="2"/>
  </si>
  <si>
    <t>Ⅴ．認定判定</t>
    <rPh sb="2" eb="4">
      <t>ニンテイ</t>
    </rPh>
    <rPh sb="4" eb="6">
      <t>ハンテイ</t>
    </rPh>
    <phoneticPr fontId="2"/>
  </si>
  <si>
    <t>「行動記録」の作成手順</t>
    <rPh sb="1" eb="3">
      <t>コウドウ</t>
    </rPh>
    <rPh sb="3" eb="5">
      <t>キロク</t>
    </rPh>
    <rPh sb="7" eb="9">
      <t>サクセイ</t>
    </rPh>
    <rPh sb="9" eb="11">
      <t>テジュン</t>
    </rPh>
    <phoneticPr fontId="2"/>
  </si>
  <si>
    <t>「基本事項」の作成手順</t>
    <rPh sb="1" eb="3">
      <t>キホン</t>
    </rPh>
    <rPh sb="3" eb="5">
      <t>ジコウ</t>
    </rPh>
    <rPh sb="7" eb="9">
      <t>サクセイ</t>
    </rPh>
    <rPh sb="9" eb="11">
      <t>テジュン</t>
    </rPh>
    <phoneticPr fontId="2"/>
  </si>
  <si>
    <t>「審査項目と前回審査の結果」の作成手順</t>
    <rPh sb="1" eb="3">
      <t>シンサ</t>
    </rPh>
    <rPh sb="3" eb="5">
      <t>コウモク</t>
    </rPh>
    <rPh sb="6" eb="8">
      <t>ゼンカイ</t>
    </rPh>
    <rPh sb="8" eb="10">
      <t>シンサ</t>
    </rPh>
    <rPh sb="11" eb="13">
      <t>ケッカ</t>
    </rPh>
    <rPh sb="15" eb="17">
      <t>サクセイ</t>
    </rPh>
    <rPh sb="17" eb="19">
      <t>テジュン</t>
    </rPh>
    <phoneticPr fontId="2"/>
  </si>
  <si>
    <t>「基本事項」は認定審査に関する基本情報を記入するワークシートです。</t>
    <rPh sb="1" eb="3">
      <t>キホン</t>
    </rPh>
    <rPh sb="3" eb="5">
      <t>ジコウ</t>
    </rPh>
    <rPh sb="7" eb="9">
      <t>ニンテイ</t>
    </rPh>
    <rPh sb="9" eb="11">
      <t>シンサ</t>
    </rPh>
    <rPh sb="12" eb="13">
      <t>カン</t>
    </rPh>
    <rPh sb="15" eb="17">
      <t>キホン</t>
    </rPh>
    <rPh sb="17" eb="19">
      <t>ジョウホウ</t>
    </rPh>
    <rPh sb="20" eb="22">
      <t>キニュウ</t>
    </rPh>
    <phoneticPr fontId="2"/>
  </si>
  <si>
    <t>・今回実施する審査の種類により、記入の仕方が異なりますので、ご注意願います。</t>
    <rPh sb="19" eb="21">
      <t>シカタ</t>
    </rPh>
    <phoneticPr fontId="2"/>
  </si>
  <si>
    <t>・プログラム情報：今回／前回の審査種類、実施年度や教育機関に関する情報をご記入ください。</t>
    <rPh sb="6" eb="8">
      <t>ジョウホウ</t>
    </rPh>
    <rPh sb="9" eb="11">
      <t>コンカイ</t>
    </rPh>
    <rPh sb="12" eb="14">
      <t>ゼンカイ</t>
    </rPh>
    <rPh sb="15" eb="17">
      <t>シンサ</t>
    </rPh>
    <rPh sb="17" eb="19">
      <t>シュルイ</t>
    </rPh>
    <rPh sb="20" eb="22">
      <t>ジッシ</t>
    </rPh>
    <rPh sb="22" eb="24">
      <t>ネンド</t>
    </rPh>
    <rPh sb="25" eb="27">
      <t>キョウイク</t>
    </rPh>
    <rPh sb="27" eb="29">
      <t>キカン</t>
    </rPh>
    <rPh sb="30" eb="31">
      <t>カン</t>
    </rPh>
    <rPh sb="33" eb="35">
      <t>ジョウホウ</t>
    </rPh>
    <rPh sb="37" eb="39">
      <t>キニュウ</t>
    </rPh>
    <phoneticPr fontId="2"/>
  </si>
  <si>
    <t>- 保護を解除するためのパスワードは設定されていません。</t>
    <rPh sb="2" eb="4">
      <t>ホゴ</t>
    </rPh>
    <rPh sb="5" eb="7">
      <t>カイジョ</t>
    </rPh>
    <rPh sb="18" eb="20">
      <t>セッテイ</t>
    </rPh>
    <phoneticPr fontId="2"/>
  </si>
  <si>
    <t>・審査団長：審査団長、副審査団長の氏名、所属、役職をご記入ください。</t>
    <rPh sb="1" eb="3">
      <t>シンサ</t>
    </rPh>
    <rPh sb="3" eb="5">
      <t>ダンチョウ</t>
    </rPh>
    <rPh sb="6" eb="8">
      <t>シンサ</t>
    </rPh>
    <rPh sb="8" eb="10">
      <t>ダンチョウ</t>
    </rPh>
    <rPh sb="11" eb="12">
      <t>フク</t>
    </rPh>
    <rPh sb="12" eb="14">
      <t>シンサ</t>
    </rPh>
    <rPh sb="14" eb="16">
      <t>ダンチョウ</t>
    </rPh>
    <rPh sb="17" eb="19">
      <t>シメイ</t>
    </rPh>
    <rPh sb="20" eb="22">
      <t>ショゾク</t>
    </rPh>
    <rPh sb="23" eb="25">
      <t>ヤクショク</t>
    </rPh>
    <rPh sb="27" eb="29">
      <t>キニュウ</t>
    </rPh>
    <phoneticPr fontId="2"/>
  </si>
  <si>
    <t>プログラム点検書（実地審査後）の作成・送付</t>
    <rPh sb="5" eb="7">
      <t>テンケン</t>
    </rPh>
    <rPh sb="7" eb="8">
      <t>ショ</t>
    </rPh>
    <rPh sb="9" eb="11">
      <t>ジッチ</t>
    </rPh>
    <rPh sb="11" eb="13">
      <t>シンサ</t>
    </rPh>
    <rPh sb="13" eb="14">
      <t>ゴ</t>
    </rPh>
    <rPh sb="16" eb="18">
      <t>サクセイ</t>
    </rPh>
    <rPh sb="19" eb="21">
      <t>ソウフ</t>
    </rPh>
    <phoneticPr fontId="2"/>
  </si>
  <si>
    <t>審査チーム報告書の作成・送付</t>
    <rPh sb="0" eb="2">
      <t>シンサ</t>
    </rPh>
    <rPh sb="5" eb="8">
      <t>ホウコクショ</t>
    </rPh>
    <rPh sb="9" eb="11">
      <t>サクセイ</t>
    </rPh>
    <rPh sb="12" eb="14">
      <t>ソウフ</t>
    </rPh>
    <phoneticPr fontId="2"/>
  </si>
  <si>
    <t>主審査員</t>
    <rPh sb="0" eb="1">
      <t>シュ</t>
    </rPh>
    <rPh sb="1" eb="4">
      <t>シンサイン</t>
    </rPh>
    <phoneticPr fontId="2"/>
  </si>
  <si>
    <t>副審査員</t>
    <rPh sb="0" eb="1">
      <t>フク</t>
    </rPh>
    <rPh sb="1" eb="4">
      <t>シンサイン</t>
    </rPh>
    <phoneticPr fontId="2"/>
  </si>
  <si>
    <t>審査チーム報告書</t>
    <rPh sb="0" eb="2">
      <t>シンサ</t>
    </rPh>
    <rPh sb="5" eb="7">
      <t>ホウコク</t>
    </rPh>
    <rPh sb="7" eb="8">
      <t>ショ</t>
    </rPh>
    <phoneticPr fontId="2"/>
  </si>
  <si>
    <t>プログラム点検書（実地審査後）</t>
    <rPh sb="5" eb="7">
      <t>テンケン</t>
    </rPh>
    <rPh sb="7" eb="8">
      <t>ショ</t>
    </rPh>
    <rPh sb="9" eb="11">
      <t>ジッチ</t>
    </rPh>
    <rPh sb="11" eb="13">
      <t>シンサ</t>
    </rPh>
    <rPh sb="13" eb="14">
      <t>ゴ</t>
    </rPh>
    <phoneticPr fontId="2"/>
  </si>
  <si>
    <t>Ⅱ．プログラム点検書（実地審査後）に対する高等教育機関の対応</t>
    <rPh sb="7" eb="9">
      <t>テンケン</t>
    </rPh>
    <rPh sb="9" eb="10">
      <t>ショ</t>
    </rPh>
    <rPh sb="11" eb="13">
      <t>ジッチ</t>
    </rPh>
    <rPh sb="13" eb="15">
      <t>シンサ</t>
    </rPh>
    <rPh sb="15" eb="16">
      <t>ゴ</t>
    </rPh>
    <rPh sb="18" eb="19">
      <t>タイ</t>
    </rPh>
    <rPh sb="21" eb="23">
      <t>コウトウ</t>
    </rPh>
    <rPh sb="23" eb="25">
      <t>キョウイク</t>
    </rPh>
    <rPh sb="25" eb="27">
      <t>キカン</t>
    </rPh>
    <rPh sb="28" eb="30">
      <t>タイオウ</t>
    </rPh>
    <phoneticPr fontId="2"/>
  </si>
  <si>
    <t>記入者(主審査員)氏名</t>
    <rPh sb="0" eb="3">
      <t>キニュウシャ</t>
    </rPh>
    <rPh sb="4" eb="5">
      <t>シュ</t>
    </rPh>
    <rPh sb="5" eb="8">
      <t>シンサイン</t>
    </rPh>
    <rPh sb="9" eb="11">
      <t>シメイ</t>
    </rPh>
    <phoneticPr fontId="2"/>
  </si>
  <si>
    <r>
      <rPr>
        <sz val="11"/>
        <rFont val="ＭＳ Ｐゴシック"/>
        <family val="3"/>
        <charset val="128"/>
      </rPr>
      <t>プログラム点検書</t>
    </r>
    <r>
      <rPr>
        <sz val="9"/>
        <rFont val="ＭＳ Ｐゴシック"/>
        <family val="3"/>
        <charset val="128"/>
      </rPr>
      <t>（実地審査後）</t>
    </r>
    <r>
      <rPr>
        <sz val="12"/>
        <rFont val="ＭＳ Ｐゴシック"/>
        <family val="3"/>
        <charset val="128"/>
      </rPr>
      <t>提出日</t>
    </r>
    <rPh sb="5" eb="7">
      <t>テンケン</t>
    </rPh>
    <rPh sb="7" eb="8">
      <t>ショ</t>
    </rPh>
    <rPh sb="9" eb="11">
      <t>ジッチ</t>
    </rPh>
    <rPh sb="11" eb="13">
      <t>シンサ</t>
    </rPh>
    <rPh sb="13" eb="14">
      <t>ゴ</t>
    </rPh>
    <rPh sb="15" eb="17">
      <t>テイシュツ</t>
    </rPh>
    <rPh sb="17" eb="18">
      <t>ビ</t>
    </rPh>
    <phoneticPr fontId="2"/>
  </si>
  <si>
    <t>審査チーム報告書提出日</t>
    <rPh sb="0" eb="2">
      <t>シンサ</t>
    </rPh>
    <rPh sb="5" eb="7">
      <t>ホウコク</t>
    </rPh>
    <rPh sb="7" eb="8">
      <t>ショ</t>
    </rPh>
    <rPh sb="8" eb="10">
      <t>テイシュツ</t>
    </rPh>
    <rPh sb="10" eb="11">
      <t>ビ</t>
    </rPh>
    <phoneticPr fontId="2"/>
  </si>
  <si>
    <t>化学分野JABEE委員会</t>
    <rPh sb="0" eb="2">
      <t>カガク</t>
    </rPh>
    <rPh sb="2" eb="4">
      <t>ブンヤ</t>
    </rPh>
    <rPh sb="9" eb="12">
      <t>イインカイ</t>
    </rPh>
    <phoneticPr fontId="30"/>
  </si>
  <si>
    <t>日本機械学会</t>
    <rPh sb="0" eb="2">
      <t>ニホン</t>
    </rPh>
    <rPh sb="2" eb="4">
      <t>キカイ</t>
    </rPh>
    <rPh sb="4" eb="6">
      <t>ガッカイ</t>
    </rPh>
    <phoneticPr fontId="30"/>
  </si>
  <si>
    <t>日本鉄鋼協会</t>
    <rPh sb="0" eb="2">
      <t>ニホン</t>
    </rPh>
    <rPh sb="2" eb="4">
      <t>テッコウ</t>
    </rPh>
    <rPh sb="4" eb="6">
      <t>キョウカイ</t>
    </rPh>
    <phoneticPr fontId="30"/>
  </si>
  <si>
    <t>情報処理学会</t>
    <rPh sb="0" eb="2">
      <t>ジョウホウ</t>
    </rPh>
    <rPh sb="2" eb="4">
      <t>ショリ</t>
    </rPh>
    <rPh sb="4" eb="6">
      <t>ガッカイ</t>
    </rPh>
    <phoneticPr fontId="30"/>
  </si>
  <si>
    <t>電気学会</t>
    <rPh sb="0" eb="2">
      <t>デンキ</t>
    </rPh>
    <rPh sb="2" eb="4">
      <t>ガッカイ</t>
    </rPh>
    <phoneticPr fontId="30"/>
  </si>
  <si>
    <t>電子情報通信学会</t>
    <rPh sb="0" eb="2">
      <t>デンシ</t>
    </rPh>
    <rPh sb="2" eb="4">
      <t>ジョウホウ</t>
    </rPh>
    <rPh sb="4" eb="6">
      <t>ツウシン</t>
    </rPh>
    <rPh sb="6" eb="8">
      <t>ガッカイ</t>
    </rPh>
    <phoneticPr fontId="30"/>
  </si>
  <si>
    <t>土木学会</t>
    <rPh sb="0" eb="2">
      <t>ドボク</t>
    </rPh>
    <rPh sb="2" eb="4">
      <t>ガッカイ</t>
    </rPh>
    <phoneticPr fontId="30"/>
  </si>
  <si>
    <t>農業農村工学会</t>
  </si>
  <si>
    <t>日本工学教育協会</t>
    <rPh sb="0" eb="2">
      <t>ニホン</t>
    </rPh>
    <rPh sb="2" eb="4">
      <t>コウガク</t>
    </rPh>
    <rPh sb="4" eb="6">
      <t>キョウイク</t>
    </rPh>
    <rPh sb="6" eb="8">
      <t>キョウカイ</t>
    </rPh>
    <phoneticPr fontId="30"/>
  </si>
  <si>
    <t>日本建築学会</t>
    <rPh sb="0" eb="2">
      <t>ニホン</t>
    </rPh>
    <rPh sb="2" eb="4">
      <t>ケンチク</t>
    </rPh>
    <rPh sb="4" eb="6">
      <t>ガッカイ</t>
    </rPh>
    <phoneticPr fontId="30"/>
  </si>
  <si>
    <t>農学会</t>
    <rPh sb="0" eb="1">
      <t>ノウ</t>
    </rPh>
    <rPh sb="1" eb="3">
      <t>ガッカイ</t>
    </rPh>
    <phoneticPr fontId="30"/>
  </si>
  <si>
    <t>森林・自然環境技術者教育会</t>
    <rPh sb="0" eb="2">
      <t>シンリン</t>
    </rPh>
    <rPh sb="3" eb="5">
      <t>シゼン</t>
    </rPh>
    <rPh sb="5" eb="7">
      <t>カンキョウ</t>
    </rPh>
    <rPh sb="7" eb="10">
      <t>ギジュツシャ</t>
    </rPh>
    <rPh sb="10" eb="12">
      <t>キョウイク</t>
    </rPh>
    <rPh sb="12" eb="13">
      <t>カイ</t>
    </rPh>
    <phoneticPr fontId="30"/>
  </si>
  <si>
    <t>日本生物工学会</t>
    <rPh sb="0" eb="2">
      <t>ニホン</t>
    </rPh>
    <rPh sb="2" eb="4">
      <t>セイブツ</t>
    </rPh>
    <rPh sb="4" eb="6">
      <t>コウガク</t>
    </rPh>
    <rPh sb="6" eb="7">
      <t>カイ</t>
    </rPh>
    <phoneticPr fontId="30"/>
  </si>
  <si>
    <t>前回が中間審査の場合
その判定</t>
    <rPh sb="0" eb="2">
      <t>ゼンカイ</t>
    </rPh>
    <rPh sb="3" eb="5">
      <t>チュウカン</t>
    </rPh>
    <rPh sb="5" eb="7">
      <t>シンサ</t>
    </rPh>
    <rPh sb="8" eb="10">
      <t>バアイ</t>
    </rPh>
    <rPh sb="13" eb="15">
      <t>ハンテイ</t>
    </rPh>
    <phoneticPr fontId="2"/>
  </si>
  <si>
    <t>審査後</t>
    <rPh sb="0" eb="2">
      <t>シンサ</t>
    </rPh>
    <rPh sb="2" eb="3">
      <t>ゴ</t>
    </rPh>
    <phoneticPr fontId="2"/>
  </si>
  <si>
    <t>審査チーム</t>
    <rPh sb="0" eb="2">
      <t>シンサ</t>
    </rPh>
    <phoneticPr fontId="2"/>
  </si>
  <si>
    <t>物理・応用物理学関連学協会間JABEE連絡協議会</t>
    <rPh sb="0" eb="2">
      <t>ブツリ</t>
    </rPh>
    <rPh sb="3" eb="5">
      <t>オウヨウ</t>
    </rPh>
    <rPh sb="5" eb="8">
      <t>ブツリガク</t>
    </rPh>
    <rPh sb="8" eb="10">
      <t>カンレン</t>
    </rPh>
    <rPh sb="10" eb="11">
      <t>ガク</t>
    </rPh>
    <rPh sb="11" eb="13">
      <t>キョウカイ</t>
    </rPh>
    <rPh sb="13" eb="14">
      <t>カン</t>
    </rPh>
    <rPh sb="19" eb="21">
      <t>レンラク</t>
    </rPh>
    <rPh sb="21" eb="24">
      <t>キョウギカイ</t>
    </rPh>
    <phoneticPr fontId="30"/>
  </si>
  <si>
    <t>プログラム点検書(1)～(2)、審査報告書(3)～(5)の作成手順</t>
    <rPh sb="5" eb="7">
      <t>テンケン</t>
    </rPh>
    <rPh sb="7" eb="8">
      <t>ショ</t>
    </rPh>
    <rPh sb="16" eb="18">
      <t>シンサ</t>
    </rPh>
    <rPh sb="18" eb="20">
      <t>ホウコク</t>
    </rPh>
    <rPh sb="20" eb="21">
      <t>ショ</t>
    </rPh>
    <rPh sb="29" eb="31">
      <t>サクセイ</t>
    </rPh>
    <rPh sb="31" eb="33">
      <t>テジュン</t>
    </rPh>
    <phoneticPr fontId="2"/>
  </si>
  <si>
    <t>プログラム点検書、審査報告書は以下のワークシートから構成されています。</t>
    <rPh sb="5" eb="7">
      <t>テンケン</t>
    </rPh>
    <rPh sb="7" eb="8">
      <t>ショ</t>
    </rPh>
    <rPh sb="9" eb="11">
      <t>シンサ</t>
    </rPh>
    <rPh sb="11" eb="14">
      <t>ホウコクショ</t>
    </rPh>
    <rPh sb="15" eb="17">
      <t>イカ</t>
    </rPh>
    <rPh sb="26" eb="28">
      <t>コウセイ</t>
    </rPh>
    <phoneticPr fontId="2"/>
  </si>
  <si>
    <t>- コピー先ワークシート（「(2)審査結果と指摘事項」等）の保護は解除しないでください。
- コピー元ワークシート（「(1)審査結果と指摘事項」等）で結果、指摘事項、根拠のコピーしたい黄色セルの範囲を選択し、Ctrl+C（または右クリック-[コピー]）を押します。
- コピー先ワークシートの貼り付け先セルをクリックし、Ctrl+V（または右クリック-[貼り付け]）を押します。</t>
    <rPh sb="4" eb="5">
      <t>サキ</t>
    </rPh>
    <rPh sb="29" eb="31">
      <t>ホゴ</t>
    </rPh>
    <rPh sb="46" eb="47">
      <t>ツギ</t>
    </rPh>
    <rPh sb="49" eb="50">
      <t>モト</t>
    </rPh>
    <rPh sb="71" eb="72">
      <t>トウ</t>
    </rPh>
    <rPh sb="74" eb="76">
      <t>ケッカ</t>
    </rPh>
    <rPh sb="79" eb="81">
      <t>ジコウ</t>
    </rPh>
    <rPh sb="83" eb="85">
      <t>コンキョ</t>
    </rPh>
    <rPh sb="92" eb="94">
      <t>キイロ</t>
    </rPh>
    <rPh sb="99" eb="101">
      <t>センタク</t>
    </rPh>
    <rPh sb="126" eb="127">
      <t>オ</t>
    </rPh>
    <rPh sb="137" eb="138">
      <t>サキ</t>
    </rPh>
    <rPh sb="146" eb="147">
      <t>ハ</t>
    </rPh>
    <rPh sb="148" eb="149">
      <t>ツ</t>
    </rPh>
    <rPh sb="150" eb="151">
      <t>サキ</t>
    </rPh>
    <rPh sb="183" eb="184">
      <t>オ</t>
    </rPh>
    <phoneticPr fontId="2"/>
  </si>
  <si>
    <t>材料及び関連の工学分野</t>
    <rPh sb="7" eb="9">
      <t>コウガク</t>
    </rPh>
    <phoneticPr fontId="2"/>
  </si>
  <si>
    <t>IT・CSec（インフォメーションテクノロジ・サイバーセキュリティ）分野</t>
    <phoneticPr fontId="2"/>
  </si>
  <si>
    <t>認定基準（2019-）</t>
    <rPh sb="0" eb="2">
      <t>ニンテイ</t>
    </rPh>
    <rPh sb="2" eb="4">
      <t>キジュン</t>
    </rPh>
    <phoneticPr fontId="2"/>
  </si>
  <si>
    <t>【学習・教育到達目標の設定と公開・周知】
プログラムは、プログラム修了生全員がプログラム修了時に確実に身につけておくべき知識・能力として学習・教育到達目標を定め、公開し、かつ、プログラムに関わる教員及び学生に周知していること。この学習・教育到達目標は、自立した技術者像(認定基準1.1)への標（しるべ）となっており、下記の知識・能力観点(a)～(i)を水準を含めて具体化したものを含み、かつ、これら知識・能力観点に関して個別基準に定める事項が考慮されていること。</t>
    <phoneticPr fontId="2"/>
  </si>
  <si>
    <t>【カリキュラム・ポリシーに基づく教育課程、科目の設計と開示】
プログラムは、公開されている教育課程編成・実施の方針(カリキュラム・ポリシー)に基づく教育課程(カリキュラム)において、各学習・教育到達目標に関する達成度評価の方法及び基準、ならびに、科目ごとの学習・教育到達目標との対応、学習・教育内容、到達目標、評価方法、及び評価基準、を定め、授業計画書(シラバス)等によりプログラムに関わる教員及び学生に開示していること。なお、教育内容に関する必須事項を、必要に応じて個別基準で定める。</t>
    <phoneticPr fontId="2"/>
  </si>
  <si>
    <t>【教員団、教育支援体制の整備と教育の実施】
プログラムは、上記2.1項、2.2項で定めたカリキュラムに基づく教育を適切に実施するための教員団及び教育支援体制を整備していること。この教育支援体制には、科目間の連携を図ってカリキュラムに基づく教育を円滑に実施する仕組み、及び、教員の教育に関する活動を評価した上で質的向上を図る仕組みを含むこと。加えて、プログラムは関係する教員にその体制を開示していること。なお、教員団及び教育支援体制に関する勘案事項を必要に応じて個別基準で定める。</t>
    <phoneticPr fontId="2"/>
  </si>
  <si>
    <t>【学習・教育到達目標の達成】
プログラムは、各科目の到達目標に対する達成度をシラバス等に記載の評価方法と評価基準で評価し、かつ、全修了生が修了時点ですべての学習・教育到達目標を達成したことを点検・確認していること。この達成度評価には、他のプログラム(他の学科や他の高等教育機関)で履修生が修得した単位についての認定も含む。</t>
    <phoneticPr fontId="2"/>
  </si>
  <si>
    <t>【内部質保証システムの構成・実施と開示】
プログラム又はプログラムが所属する高等教育機関は、基準1～3に則してプログラムの教育活動を点検する内部質保証を組織的に実施し、かつ、その実施内容をプログラムに関わる教員に開示していること。この内部質保証の仕組みには、社会の要求や学生の要望に配慮し、かつ、仕組み自体の機能を点検できる機能を含むこと。</t>
    <phoneticPr fontId="2"/>
  </si>
  <si>
    <t>指摘事項</t>
    <rPh sb="0" eb="4">
      <t>シテキジコウ</t>
    </rPh>
    <phoneticPr fontId="2"/>
  </si>
  <si>
    <t>1.1</t>
  </si>
  <si>
    <t>【自立した技術者像の設定と公開・周知】
プログラムは、育成しようとする自立した技術者像を公開し、プログラムに関わる教員及び学生に周知していること。この技術者像は、技術者に対する社会の要求や学生の要望に配慮の上、プログラムの伝統、資源、及び修了生の活躍が想定される分野等を考慮して定められていること。</t>
    <rPh sb="1" eb="3">
      <t>ジリツ</t>
    </rPh>
    <rPh sb="5" eb="8">
      <t>ギジュツシャ</t>
    </rPh>
    <rPh sb="8" eb="9">
      <t>ゾウ</t>
    </rPh>
    <rPh sb="10" eb="12">
      <t>セッテイ</t>
    </rPh>
    <rPh sb="13" eb="15">
      <t>コウカイ</t>
    </rPh>
    <rPh sb="16" eb="18">
      <t>シュウチ</t>
    </rPh>
    <rPh sb="27" eb="29">
      <t>イクセイ</t>
    </rPh>
    <rPh sb="35" eb="37">
      <t>ジリツ</t>
    </rPh>
    <rPh sb="39" eb="42">
      <t>ギジュツシャ</t>
    </rPh>
    <rPh sb="42" eb="43">
      <t>ゾウ</t>
    </rPh>
    <rPh sb="44" eb="46">
      <t>コウカイ</t>
    </rPh>
    <rPh sb="54" eb="55">
      <t>カカ</t>
    </rPh>
    <rPh sb="57" eb="59">
      <t>キョウイン</t>
    </rPh>
    <rPh sb="61" eb="63">
      <t>ガクセイ</t>
    </rPh>
    <rPh sb="64" eb="66">
      <t>シュウチ</t>
    </rPh>
    <rPh sb="75" eb="78">
      <t>ギジュツシャ</t>
    </rPh>
    <rPh sb="78" eb="79">
      <t>ゾウ</t>
    </rPh>
    <rPh sb="81" eb="84">
      <t>ギジュツシャ</t>
    </rPh>
    <rPh sb="85" eb="86">
      <t>タイ</t>
    </rPh>
    <rPh sb="88" eb="90">
      <t>シャカイ</t>
    </rPh>
    <rPh sb="91" eb="93">
      <t>ヨウキュウ</t>
    </rPh>
    <rPh sb="94" eb="96">
      <t>ガクセイ</t>
    </rPh>
    <rPh sb="97" eb="99">
      <t>ヨウボウ</t>
    </rPh>
    <rPh sb="100" eb="102">
      <t>ハイリョ</t>
    </rPh>
    <rPh sb="103" eb="104">
      <t>ウエ</t>
    </rPh>
    <rPh sb="111" eb="113">
      <t>デントウ</t>
    </rPh>
    <rPh sb="114" eb="116">
      <t>シゲン</t>
    </rPh>
    <rPh sb="119" eb="122">
      <t>シュウリョウセイ</t>
    </rPh>
    <rPh sb="123" eb="125">
      <t>カツヤク</t>
    </rPh>
    <rPh sb="126" eb="128">
      <t>ソウテイ</t>
    </rPh>
    <rPh sb="131" eb="133">
      <t>ブンヤ</t>
    </rPh>
    <rPh sb="133" eb="134">
      <t>トウ</t>
    </rPh>
    <rPh sb="135" eb="137">
      <t>コウリョ</t>
    </rPh>
    <phoneticPr fontId="1"/>
  </si>
  <si>
    <t>1.2</t>
  </si>
  <si>
    <t>【学習・教育到達目標の設定と公開・周知】
プログラムは、プログラム修了生全員がプログラム修了時に確実に身につけておくべき知識・能力として学習・教育到達目標を定め、公開し、かつ、プログラムに関わる教員及び学生に周知していること。この学習・教育到達目標は、自立した技術者像(認定基準1.1)への標（しるべ）となっており、下記の知識・能力観点(a)～(i)を水準を含めて具体化したものを含み、かつ、これら知識・能力観点に関して個別基準に定める事項が考慮されていること。</t>
  </si>
  <si>
    <t>2.1</t>
  </si>
  <si>
    <t>【カリキュラム・ポリシーに基づく教育課程、科目の設計と開示】
プログラムは、公開されている教育課程編成・実施の方針(カリキュラム・ポリシー)に基づく教育課程(カリキュラム)において、各学習・教育到達目標に関する達成度評価の方法及び基準、ならびに、科目ごとの学習・教育到達目標との対応、学習・教育内容、到達目標、評価方法、及び評価基準、を定め、授業計画書(シラバス)等によりプログラムに関わる教員及び学生に開示していること。なお、教育内容に関する必須事項を、必要に応じて個別基準で定める。</t>
    <rPh sb="13" eb="14">
      <t>モト</t>
    </rPh>
    <rPh sb="16" eb="18">
      <t>キョウイク</t>
    </rPh>
    <rPh sb="18" eb="20">
      <t>カテイ</t>
    </rPh>
    <rPh sb="21" eb="23">
      <t>カモク</t>
    </rPh>
    <rPh sb="24" eb="26">
      <t>セッケイ</t>
    </rPh>
    <rPh sb="27" eb="29">
      <t>カイジ</t>
    </rPh>
    <rPh sb="38" eb="40">
      <t>コウカイ</t>
    </rPh>
    <rPh sb="45" eb="49">
      <t>キョウイクカテイ</t>
    </rPh>
    <rPh sb="55" eb="57">
      <t>ホウシン</t>
    </rPh>
    <rPh sb="71" eb="72">
      <t>モト</t>
    </rPh>
    <rPh sb="74" eb="76">
      <t>キョウイク</t>
    </rPh>
    <rPh sb="76" eb="78">
      <t>カテイ</t>
    </rPh>
    <rPh sb="102" eb="103">
      <t>カン</t>
    </rPh>
    <rPh sb="128" eb="130">
      <t>ガクシュウ</t>
    </rPh>
    <rPh sb="131" eb="133">
      <t>キョウイク</t>
    </rPh>
    <rPh sb="133" eb="135">
      <t>トウタツ</t>
    </rPh>
    <rPh sb="135" eb="137">
      <t>モクヒョウ</t>
    </rPh>
    <rPh sb="139" eb="141">
      <t>タイオウ</t>
    </rPh>
    <rPh sb="142" eb="144">
      <t>ガクシュウ</t>
    </rPh>
    <rPh sb="145" eb="147">
      <t>キョウイク</t>
    </rPh>
    <rPh sb="147" eb="149">
      <t>ナイヨウ</t>
    </rPh>
    <rPh sb="150" eb="152">
      <t>トウタツ</t>
    </rPh>
    <rPh sb="152" eb="154">
      <t>モクヒョウ</t>
    </rPh>
    <rPh sb="155" eb="159">
      <t>ヒョウカホウホウ</t>
    </rPh>
    <rPh sb="160" eb="161">
      <t>オヨ</t>
    </rPh>
    <rPh sb="162" eb="164">
      <t>ヒョウカ</t>
    </rPh>
    <rPh sb="164" eb="166">
      <t>キジュン</t>
    </rPh>
    <rPh sb="168" eb="169">
      <t>サダ</t>
    </rPh>
    <rPh sb="171" eb="173">
      <t>ジュギョウ</t>
    </rPh>
    <rPh sb="173" eb="176">
      <t>ケイカクショ</t>
    </rPh>
    <rPh sb="182" eb="183">
      <t>トウ</t>
    </rPh>
    <rPh sb="192" eb="193">
      <t>カカ</t>
    </rPh>
    <rPh sb="195" eb="197">
      <t>キョウイン</t>
    </rPh>
    <rPh sb="199" eb="201">
      <t>ガクセイ</t>
    </rPh>
    <rPh sb="202" eb="204">
      <t>カイジ</t>
    </rPh>
    <rPh sb="214" eb="216">
      <t>キョウイク</t>
    </rPh>
    <rPh sb="216" eb="218">
      <t>ナイヨウ</t>
    </rPh>
    <rPh sb="219" eb="220">
      <t>カン</t>
    </rPh>
    <rPh sb="222" eb="226">
      <t>ヒッスジコウ</t>
    </rPh>
    <rPh sb="228" eb="230">
      <t>ヒツヨウ</t>
    </rPh>
    <rPh sb="231" eb="232">
      <t>オウ</t>
    </rPh>
    <rPh sb="234" eb="236">
      <t>コベツ</t>
    </rPh>
    <rPh sb="236" eb="238">
      <t>キジュン</t>
    </rPh>
    <rPh sb="239" eb="240">
      <t>サダ</t>
    </rPh>
    <phoneticPr fontId="18"/>
  </si>
  <si>
    <t>【教員団、教育支援体制の整備と教育の実施】
プログラムは、上記2.1項、2.2項で定めたカリキュラムに基づく教育を適切に実施するための教員団及び教育支援体制を整備していること。この教育支援体制には、科目間の連携を図ってカリキュラムに基づく教育を円滑に実施する仕組み、及び、教員の教育に関する活動を評価した上で質的向上を図る仕組みを含むこと。加えて、プログラムは関係する教員にその体制を開示していること。なお、教員団及び教育支援体制に関する勘案事項を必要に応じて個別基準で定める。</t>
    <rPh sb="15" eb="17">
      <t>キョウイク</t>
    </rPh>
    <phoneticPr fontId="18"/>
  </si>
  <si>
    <t>【アドミッション・ポリシーとそれに基づく学生の受け入れ】
プログラムは、カリキュラムに基づく教育に必要な資質を持った学生をプログラムに受け入れるために定めた受け入れ方針(アドミッション・ポリシー)を公開し、かつ、同方針に基づいて学生を受け入れていること。</t>
  </si>
  <si>
    <t xml:space="preserve">【教育環境及び学習支援環境の運用と開示】
プログラム又はプログラムが所属する高等教育機関は、教育の実施及び履修生の学習支援のために必要な施設、設備、体制を保有し、それを維持・運用・更新するために必要な取り組みを行っていること。その取り組みをプログラムに関わる教員、教育支援体制の構成員、及び履修生に開示していること。
</t>
  </si>
  <si>
    <t>【知識・能力観点から見た修了生の到達度点検】
プログラムは、学習・教育到達目標を達成した全修了生が学習・教育到達目標に含めた知識・能力観点(a)～(i)の内容を獲得していることを、点検・確認していること。</t>
  </si>
  <si>
    <t>【継続的改善】
プログラムは、教育点検の結果に基づいて教育活動を継続的に改善する仕組みを持ち、それに関する活動を行っていること。</t>
  </si>
  <si>
    <t>エンジニアリング系学士/修士用</t>
    <rPh sb="8" eb="9">
      <t>ケイ</t>
    </rPh>
    <rPh sb="9" eb="11">
      <t>ガクシ</t>
    </rPh>
    <rPh sb="12" eb="14">
      <t>シュウシ</t>
    </rPh>
    <rPh sb="14" eb="15">
      <t>ヨウ</t>
    </rPh>
    <phoneticPr fontId="2"/>
  </si>
  <si>
    <t>情報系（ソウル協定）学士用</t>
    <rPh sb="0" eb="2">
      <t>ジョウホウ</t>
    </rPh>
    <rPh sb="2" eb="3">
      <t>ケイ</t>
    </rPh>
    <rPh sb="7" eb="9">
      <t>キョウテイ</t>
    </rPh>
    <rPh sb="10" eb="12">
      <t>ガクシ</t>
    </rPh>
    <rPh sb="12" eb="13">
      <t>ヨウ</t>
    </rPh>
    <phoneticPr fontId="2"/>
  </si>
  <si>
    <t>建築系学士修士用</t>
    <rPh sb="0" eb="2">
      <t>ケンチク</t>
    </rPh>
    <rPh sb="2" eb="3">
      <t>ケイ</t>
    </rPh>
    <rPh sb="3" eb="5">
      <t>ガクシ</t>
    </rPh>
    <rPh sb="5" eb="7">
      <t>シュウシ</t>
    </rPh>
    <rPh sb="7" eb="8">
      <t>ヨウ</t>
    </rPh>
    <phoneticPr fontId="2"/>
  </si>
  <si>
    <t>認定種別</t>
    <rPh sb="0" eb="2">
      <t>ニンテイ</t>
    </rPh>
    <rPh sb="2" eb="4">
      <t>シュベツ</t>
    </rPh>
    <phoneticPr fontId="2"/>
  </si>
  <si>
    <t>認定種別</t>
    <rPh sb="0" eb="2">
      <t>ニンテイ</t>
    </rPh>
    <rPh sb="2" eb="4">
      <t>シュベツ</t>
    </rPh>
    <phoneticPr fontId="2"/>
  </si>
  <si>
    <t>認定種別</t>
    <rPh sb="0" eb="2">
      <t>ニンテイ</t>
    </rPh>
    <rPh sb="2" eb="4">
      <t>シュベツ</t>
    </rPh>
    <phoneticPr fontId="2"/>
  </si>
  <si>
    <t>S</t>
  </si>
  <si>
    <t>（なし）</t>
    <phoneticPr fontId="2"/>
  </si>
  <si>
    <t>W</t>
  </si>
  <si>
    <t>D</t>
  </si>
  <si>
    <t>中間審査の場合</t>
    <rPh sb="0" eb="2">
      <t>チュウカン</t>
    </rPh>
    <rPh sb="2" eb="4">
      <t>シンサ</t>
    </rPh>
    <rPh sb="5" eb="7">
      <t>バアイ</t>
    </rPh>
    <phoneticPr fontId="2"/>
  </si>
  <si>
    <t>新規審査／認定継続審査の場合</t>
    <rPh sb="0" eb="2">
      <t>シンキ</t>
    </rPh>
    <rPh sb="2" eb="4">
      <t>シンサ</t>
    </rPh>
    <rPh sb="5" eb="7">
      <t>ニンテイ</t>
    </rPh>
    <rPh sb="7" eb="9">
      <t>ケイゾク</t>
    </rPh>
    <rPh sb="9" eb="11">
      <t>シンサ</t>
    </rPh>
    <rPh sb="12" eb="14">
      <t>バアイ</t>
    </rPh>
    <phoneticPr fontId="2"/>
  </si>
  <si>
    <t>記入例</t>
    <rPh sb="0" eb="2">
      <t>キニュウ</t>
    </rPh>
    <rPh sb="2" eb="3">
      <t>レイ</t>
    </rPh>
    <phoneticPr fontId="2"/>
  </si>
  <si>
    <t>Ｗ</t>
    <phoneticPr fontId="2"/>
  </si>
  <si>
    <t xml:space="preserve">・判定が「Ｗ」となった点検大項目の下の点検項目の全ての「Ｗ」判定項目
</t>
    <rPh sb="11" eb="13">
      <t>テンケン</t>
    </rPh>
    <rPh sb="13" eb="16">
      <t>ダイコウモク</t>
    </rPh>
    <rPh sb="17" eb="18">
      <t>シタ</t>
    </rPh>
    <rPh sb="19" eb="21">
      <t>テンケン</t>
    </rPh>
    <rPh sb="21" eb="23">
      <t>コウモク</t>
    </rPh>
    <rPh sb="30" eb="32">
      <t>ハンテイ</t>
    </rPh>
    <rPh sb="32" eb="34">
      <t>コウモク</t>
    </rPh>
    <phoneticPr fontId="2"/>
  </si>
  <si>
    <t>根拠
（基準への適合が確認できた事項）</t>
    <rPh sb="0" eb="2">
      <t>コンキョ</t>
    </rPh>
    <rPh sb="4" eb="6">
      <t>キジュン</t>
    </rPh>
    <rPh sb="8" eb="10">
      <t>テキゴウ</t>
    </rPh>
    <rPh sb="11" eb="13">
      <t>カクニン</t>
    </rPh>
    <rPh sb="16" eb="18">
      <t>ジコウ</t>
    </rPh>
    <phoneticPr fontId="2"/>
  </si>
  <si>
    <t>中間審査の場合の記載例：
（前回指摘事項）
***という弱点があり、改善が必要である。
（今回審査結果）
***により基準に適合している。***により基準を満たしている。
あるいは
***により確認した結果、***については***という懸念があり、改善が望まれる。
あるいは
***により確認した結果、***については***という弱点があり、改善が必要である。</t>
    <rPh sb="0" eb="2">
      <t>チュウカン</t>
    </rPh>
    <rPh sb="2" eb="4">
      <t>シンサ</t>
    </rPh>
    <rPh sb="5" eb="7">
      <t>バアイ</t>
    </rPh>
    <rPh sb="8" eb="10">
      <t>キサイ</t>
    </rPh>
    <rPh sb="10" eb="11">
      <t>レイ</t>
    </rPh>
    <rPh sb="14" eb="16">
      <t>ゼンカイ</t>
    </rPh>
    <rPh sb="16" eb="18">
      <t>シテキ</t>
    </rPh>
    <rPh sb="18" eb="20">
      <t>ジコウ</t>
    </rPh>
    <rPh sb="28" eb="30">
      <t>ジャクテン</t>
    </rPh>
    <rPh sb="46" eb="48">
      <t>コンカイ</t>
    </rPh>
    <rPh sb="48" eb="50">
      <t>シンサ</t>
    </rPh>
    <rPh sb="50" eb="52">
      <t>ケッカ</t>
    </rPh>
    <rPh sb="166" eb="168">
      <t>ジャクテン</t>
    </rPh>
    <rPh sb="175" eb="177">
      <t>ヒツヨウ</t>
    </rPh>
    <phoneticPr fontId="2"/>
  </si>
  <si>
    <t>***により確認した結果、***については***という懸念があり、改善が望まれる。</t>
    <phoneticPr fontId="2"/>
  </si>
  <si>
    <t>***により確認した結果、***については***という弱点があり、改善が必要である。</t>
    <rPh sb="27" eb="29">
      <t>ジャクテン</t>
    </rPh>
    <phoneticPr fontId="2"/>
  </si>
  <si>
    <t>（前回指摘事項）
***については、***という弱点があり、改善が必要である。
（今回審査結果）
***により確認した結果、***については***という弱点があり、改善が必要である。</t>
    <rPh sb="1" eb="3">
      <t>ゼンカイ</t>
    </rPh>
    <rPh sb="3" eb="5">
      <t>シテキ</t>
    </rPh>
    <rPh sb="5" eb="7">
      <t>ジコウ</t>
    </rPh>
    <rPh sb="24" eb="26">
      <t>ジャクテン</t>
    </rPh>
    <rPh sb="42" eb="44">
      <t>コンカイ</t>
    </rPh>
    <rPh sb="44" eb="46">
      <t>シンサ</t>
    </rPh>
    <rPh sb="46" eb="48">
      <t>ケッカ</t>
    </rPh>
    <phoneticPr fontId="2"/>
  </si>
  <si>
    <t>根拠
（基準への適合が確認できた事項）</t>
    <rPh sb="0" eb="2">
      <t>コンキョ</t>
    </rPh>
    <phoneticPr fontId="2"/>
  </si>
  <si>
    <t xml:space="preserve">プログラムの主要な問題点
</t>
    <phoneticPr fontId="2"/>
  </si>
  <si>
    <t>中間審査（認定基準2019年度～）</t>
    <rPh sb="0" eb="2">
      <t>チュウカン</t>
    </rPh>
    <rPh sb="2" eb="4">
      <t>シンサ</t>
    </rPh>
    <rPh sb="5" eb="7">
      <t>ニンテイ</t>
    </rPh>
    <rPh sb="7" eb="9">
      <t>キジュン</t>
    </rPh>
    <rPh sb="13" eb="15">
      <t>ネンド</t>
    </rPh>
    <phoneticPr fontId="2"/>
  </si>
  <si>
    <t>新規審査（認定基準2019年度～）</t>
    <rPh sb="0" eb="2">
      <t>シンキ</t>
    </rPh>
    <rPh sb="2" eb="4">
      <t>シンサ</t>
    </rPh>
    <rPh sb="5" eb="7">
      <t>ニンテイ</t>
    </rPh>
    <rPh sb="7" eb="9">
      <t>キジュン</t>
    </rPh>
    <rPh sb="13" eb="15">
      <t>ネンド</t>
    </rPh>
    <phoneticPr fontId="2"/>
  </si>
  <si>
    <t>認定継続審査（認定基準2019年度～）</t>
    <rPh sb="0" eb="2">
      <t>ニンテイ</t>
    </rPh>
    <rPh sb="2" eb="4">
      <t>ケイゾク</t>
    </rPh>
    <rPh sb="4" eb="6">
      <t>シンサ</t>
    </rPh>
    <rPh sb="7" eb="9">
      <t>ニンテイ</t>
    </rPh>
    <rPh sb="9" eb="11">
      <t>キジュン</t>
    </rPh>
    <rPh sb="15" eb="17">
      <t>ネンド</t>
    </rPh>
    <phoneticPr fontId="2"/>
  </si>
  <si>
    <t>再審査（認定基準2019年度～）</t>
    <rPh sb="0" eb="1">
      <t>サイ</t>
    </rPh>
    <rPh sb="1" eb="3">
      <t>シンサ</t>
    </rPh>
    <rPh sb="4" eb="6">
      <t>ニンテイ</t>
    </rPh>
    <rPh sb="6" eb="8">
      <t>キジュン</t>
    </rPh>
    <rPh sb="12" eb="14">
      <t>ネンド</t>
    </rPh>
    <phoneticPr fontId="2"/>
  </si>
  <si>
    <t>2019年度～適用基準</t>
    <rPh sb="4" eb="6">
      <t>ネンド</t>
    </rPh>
    <phoneticPr fontId="2"/>
  </si>
  <si>
    <t>1.1</t>
    <phoneticPr fontId="2"/>
  </si>
  <si>
    <t>【自立した技術者像の設定と公開・周知】
プログラムは、育成しようとする自立した技術者像を公開し、プログラムに関わる教員及び学生に周知していること。この技術者像は、技術者に対する社会の要求や学生の要望に配慮の上、プログラムの伝統、資源、及び修了生の活躍が想定される分野等を考慮して定められていること。</t>
    <phoneticPr fontId="2"/>
  </si>
  <si>
    <t>1.2</t>
    <phoneticPr fontId="2"/>
  </si>
  <si>
    <t>【シラバスに基づく教育の実施と主体的な学習の促進】
プログラムは、シラバス等に基づいて教育を実施し、カリキュラムを運営していること。カリキュラムの運営にあたり、プログラムは、履修生に対して学習・教育到達目標に対する自身の達成度を継続的に点検・反映することを含む、主体的な学習を促す取り組みを実施していること</t>
    <phoneticPr fontId="2"/>
  </si>
  <si>
    <t>【学習・教育到達目標の達成】
プログラムは、各科目の到達目標に対する達成度をシラバス等に記載の評価方法と評価基準で評価し、かつ、全修了生が修了時点ですべての学習・教育到達目標を達成したことを点検・確認していること。この達成度評価には、他のプログラム(他の学科や他の高等教育機関)で履修生が修得した単位についての認定も含む。</t>
  </si>
  <si>
    <t>基準4　教育改善</t>
    <rPh sb="0" eb="2">
      <t>キジュン</t>
    </rPh>
    <rPh sb="4" eb="8">
      <t>キョウイクカイゼン</t>
    </rPh>
    <phoneticPr fontId="2"/>
  </si>
  <si>
    <t>【内部質保証システムの構成・実施と開示】
プログラム又はプログラムが所属する高等教育機関は、基準1～3に則してプログラムの教育活動を点検する内部質保証を組織的に実施し、かつ、その実施内容をプログラムに関わる教員に開示していること。この内部質保証の仕組みには、社会の要求や学生の要望に配慮し、かつ、仕組み自体の機能を点検できる機能を含むこと。</t>
  </si>
  <si>
    <t>前回判定：
2019年度基準</t>
    <phoneticPr fontId="2"/>
  </si>
  <si>
    <t>新/継</t>
    <rPh sb="0" eb="1">
      <t>シン</t>
    </rPh>
    <rPh sb="2" eb="3">
      <t>ケイ</t>
    </rPh>
    <phoneticPr fontId="2"/>
  </si>
  <si>
    <t>中</t>
    <rPh sb="0" eb="1">
      <t>チュウ</t>
    </rPh>
    <phoneticPr fontId="2"/>
  </si>
  <si>
    <t>前回判定：
2019年度基準</t>
    <rPh sb="0" eb="2">
      <t>ゼンカイ</t>
    </rPh>
    <rPh sb="2" eb="4">
      <t>ハンテイ</t>
    </rPh>
    <rPh sb="10" eb="12">
      <t>ネンド</t>
    </rPh>
    <rPh sb="12" eb="14">
      <t>キジュン</t>
    </rPh>
    <phoneticPr fontId="2"/>
  </si>
  <si>
    <t>新/継</t>
    <rPh sb="0" eb="1">
      <t>シン</t>
    </rPh>
    <rPh sb="2" eb="3">
      <t>ケイ</t>
    </rPh>
    <phoneticPr fontId="2"/>
  </si>
  <si>
    <t>中</t>
    <rPh sb="0" eb="1">
      <t>チュウ</t>
    </rPh>
    <phoneticPr fontId="2"/>
  </si>
  <si>
    <t xml:space="preserve">【教育環境及び学習支援環境の運用と開示】
プログラム又はプログラムが所属する高等教育機関は、教育の実施及び履修生の学習支援のために必要な施設、設備、体制を保有し、それを維持・運用・更新するために必要な取り組みを行っていること。その取り組みをプログラムに関わる教員、教育支援体制の構成員、及び履修生に開示していること。
</t>
    <phoneticPr fontId="2"/>
  </si>
  <si>
    <t>審査団長（一斉審査の場合記入）</t>
    <rPh sb="0" eb="2">
      <t>シンサ</t>
    </rPh>
    <rPh sb="2" eb="4">
      <t>ダンチョウ</t>
    </rPh>
    <rPh sb="5" eb="9">
      <t>イッセイシンサ</t>
    </rPh>
    <rPh sb="10" eb="12">
      <t>バアイ</t>
    </rPh>
    <rPh sb="12" eb="14">
      <t>キニュウ</t>
    </rPh>
    <phoneticPr fontId="2"/>
  </si>
  <si>
    <t>副審査団長（同上）</t>
    <rPh sb="0" eb="1">
      <t>フク</t>
    </rPh>
    <rPh sb="1" eb="3">
      <t>シンサ</t>
    </rPh>
    <rPh sb="3" eb="5">
      <t>ダンチョウ</t>
    </rPh>
    <rPh sb="6" eb="8">
      <t>ドウジョウ</t>
    </rPh>
    <phoneticPr fontId="2"/>
  </si>
  <si>
    <t>今回の審査の種類</t>
    <rPh sb="0" eb="2">
      <t>コンカイ</t>
    </rPh>
    <rPh sb="3" eb="5">
      <t>シンサ</t>
    </rPh>
    <rPh sb="6" eb="8">
      <t>シュルイ</t>
    </rPh>
    <phoneticPr fontId="2"/>
  </si>
  <si>
    <t>①前回審査が中間審査の場合、
使用した認定基準と実施年度</t>
    <rPh sb="1" eb="3">
      <t>ゼンカイ</t>
    </rPh>
    <rPh sb="3" eb="5">
      <t>シンサ</t>
    </rPh>
    <rPh sb="6" eb="8">
      <t>チュウカン</t>
    </rPh>
    <rPh sb="8" eb="10">
      <t>シンサ</t>
    </rPh>
    <rPh sb="11" eb="13">
      <t>バアイ</t>
    </rPh>
    <rPh sb="15" eb="17">
      <t>シヨウ</t>
    </rPh>
    <rPh sb="19" eb="21">
      <t>ニンテイ</t>
    </rPh>
    <rPh sb="21" eb="23">
      <t>キジュン</t>
    </rPh>
    <rPh sb="24" eb="26">
      <t>ジッシ</t>
    </rPh>
    <rPh sb="26" eb="27">
      <t>ドシ</t>
    </rPh>
    <rPh sb="27" eb="28">
      <t>ド</t>
    </rPh>
    <phoneticPr fontId="2"/>
  </si>
  <si>
    <t>②前回実施の新規／認定継続審査で使用した認定基準と実施年度</t>
    <rPh sb="1" eb="3">
      <t>ゼンカイ</t>
    </rPh>
    <rPh sb="2" eb="3">
      <t>カイ</t>
    </rPh>
    <rPh sb="3" eb="5">
      <t>ジッシ</t>
    </rPh>
    <rPh sb="6" eb="8">
      <t>シンキ</t>
    </rPh>
    <rPh sb="9" eb="11">
      <t>ニンテイ</t>
    </rPh>
    <rPh sb="11" eb="13">
      <t>ケイゾク</t>
    </rPh>
    <rPh sb="13" eb="15">
      <t>シンサ</t>
    </rPh>
    <rPh sb="16" eb="18">
      <t>シヨウ</t>
    </rPh>
    <rPh sb="20" eb="22">
      <t>ニンテイ</t>
    </rPh>
    <rPh sb="22" eb="24">
      <t>キジュン</t>
    </rPh>
    <rPh sb="25" eb="27">
      <t>ジッシ</t>
    </rPh>
    <rPh sb="27" eb="28">
      <t>ドシ</t>
    </rPh>
    <rPh sb="28" eb="29">
      <t>ド</t>
    </rPh>
    <phoneticPr fontId="2"/>
  </si>
  <si>
    <t>①</t>
    <phoneticPr fontId="2"/>
  </si>
  <si>
    <t>②</t>
    <phoneticPr fontId="2"/>
  </si>
  <si>
    <t>－今回が中間審査の場合：  「前回新規・継続審査の判定」欄を記入してください。</t>
    <phoneticPr fontId="2"/>
  </si>
  <si>
    <t>地球・資源分野JABEE委員会</t>
    <rPh sb="0" eb="2">
      <t>チキュウ</t>
    </rPh>
    <rPh sb="3" eb="5">
      <t>シゲン</t>
    </rPh>
    <rPh sb="5" eb="7">
      <t>ブンヤ</t>
    </rPh>
    <rPh sb="12" eb="15">
      <t>イインカイ</t>
    </rPh>
    <phoneticPr fontId="30"/>
  </si>
  <si>
    <t>DS（データサイエンス）分野</t>
    <rPh sb="12" eb="14">
      <t>ブンヤ</t>
    </rPh>
    <phoneticPr fontId="2"/>
  </si>
  <si>
    <t>プログラム名</t>
    <rPh sb="0" eb="6">
      <t>サンプメイ</t>
    </rPh>
    <phoneticPr fontId="1"/>
  </si>
  <si>
    <t>　　　　　　注1：今回審査が新規審査の場合は、①、②とも「なし」を選択する。
　　　　　　注2：今回審査が認定継続審査または中間審査で、前回審査が中間審査ではない場合は①で「なし」を、
　　　　　　　　　②で審査の種類と実施年度を選択する。
　　　　　　注3：今回審査が認定継続審査または中間審査で、前回審査が中間審査の場合は①と②の両方で
　　　　　　　　　審査の種類と実施年度を選択する。</t>
    <rPh sb="11" eb="13">
      <t>シンサ</t>
    </rPh>
    <rPh sb="50" eb="52">
      <t>シンサ</t>
    </rPh>
    <rPh sb="132" eb="134">
      <t>シンサ</t>
    </rPh>
    <rPh sb="167" eb="169">
      <t>リョウホウ</t>
    </rPh>
    <phoneticPr fontId="1"/>
  </si>
  <si>
    <t>年(次回は　　　　　　　　)</t>
    <rPh sb="0" eb="1">
      <t>ネン</t>
    </rPh>
    <rPh sb="2" eb="4">
      <t>ジカイ</t>
    </rPh>
    <phoneticPr fontId="2"/>
  </si>
  <si>
    <t>年(次回は　　　　　　　)</t>
    <rPh sb="0" eb="1">
      <t>ネン</t>
    </rPh>
    <rPh sb="2" eb="4">
      <t>ジカイ</t>
    </rPh>
    <phoneticPr fontId="2"/>
  </si>
  <si>
    <t>　年(次回は　　　　　　　　　　　　　　　)</t>
    <rPh sb="1" eb="2">
      <t>ネン</t>
    </rPh>
    <rPh sb="3" eb="5">
      <t>ジカイ</t>
    </rPh>
    <phoneticPr fontId="2"/>
  </si>
  <si>
    <t>高等教育機関名
(学校名・学部学科名)</t>
    <rPh sb="0" eb="6">
      <t>コウトウキョウイクキカン</t>
    </rPh>
    <phoneticPr fontId="2"/>
  </si>
  <si>
    <t>高等教育機関名
(学校名・学部学科名)</t>
    <phoneticPr fontId="2"/>
  </si>
  <si>
    <t>遠隔調査のおおよその日程の決定（審査団長に協力して決定）</t>
    <rPh sb="0" eb="2">
      <t>エンカク</t>
    </rPh>
    <rPh sb="2" eb="4">
      <t>チョウサ</t>
    </rPh>
    <rPh sb="10" eb="12">
      <t>ニッテイ</t>
    </rPh>
    <rPh sb="13" eb="15">
      <t>ケッテイ</t>
    </rPh>
    <rPh sb="16" eb="18">
      <t>シンサ</t>
    </rPh>
    <rPh sb="18" eb="20">
      <t>ダンチョウ</t>
    </rPh>
    <rPh sb="21" eb="23">
      <t>キョウリョク</t>
    </rPh>
    <rPh sb="25" eb="27">
      <t>ケッテイ</t>
    </rPh>
    <phoneticPr fontId="2"/>
  </si>
  <si>
    <t>訪問調査のおおよその日程の決定（審査団長に協力して決定）</t>
    <rPh sb="0" eb="2">
      <t>ホウモン</t>
    </rPh>
    <rPh sb="2" eb="4">
      <t>チョウサ</t>
    </rPh>
    <rPh sb="10" eb="12">
      <t>ニッテイ</t>
    </rPh>
    <rPh sb="13" eb="15">
      <t>ケッテイ</t>
    </rPh>
    <rPh sb="16" eb="18">
      <t>シンサ</t>
    </rPh>
    <rPh sb="18" eb="20">
      <t>ダンチョウ</t>
    </rPh>
    <rPh sb="21" eb="23">
      <t>キョウリョク</t>
    </rPh>
    <rPh sb="25" eb="27">
      <t>ケッテイ</t>
    </rPh>
    <phoneticPr fontId="2"/>
  </si>
  <si>
    <t>ここには，経時的な行動記録、検討事項等を書く。(以下は「審査の手引き」に基づく参考)</t>
    <rPh sb="24" eb="26">
      <t>イカ</t>
    </rPh>
    <rPh sb="28" eb="30">
      <t>シンサ</t>
    </rPh>
    <rPh sb="31" eb="33">
      <t>テビ</t>
    </rPh>
    <rPh sb="36" eb="37">
      <t>モト</t>
    </rPh>
    <rPh sb="39" eb="41">
      <t>サンコウ</t>
    </rPh>
    <phoneticPr fontId="2"/>
  </si>
  <si>
    <t>* 　最終面談より前に、当該シートをPDFファイル化して、メンバーページ経由でプログラム運営組織に送付する。</t>
    <phoneticPr fontId="2"/>
  </si>
  <si>
    <r>
      <t>必ずお読みください</t>
    </r>
    <r>
      <rPr>
        <sz val="9"/>
        <rFont val="ＭＳ Ｐゴシック"/>
        <family val="3"/>
        <charset val="128"/>
      </rPr>
      <t xml:space="preserve">
</t>
    </r>
    <r>
      <rPr>
        <b/>
        <sz val="9"/>
        <rFont val="ＭＳ Ｐゴシック"/>
        <family val="3"/>
        <charset val="128"/>
      </rPr>
      <t>「前回新規・継続審査の判定」</t>
    </r>
    <r>
      <rPr>
        <sz val="9"/>
        <rFont val="ＭＳ Ｐゴシック"/>
        <family val="3"/>
        <charset val="128"/>
      </rPr>
      <t xml:space="preserve">には、当該プログラムが6年以内に新規審査または認定継続審査を受けている場合に、その結果をご記入下さい（前回審査が中間審査の場合も、その前の新規・継続審査の判定をご記入下さい）。今回の審査が新規審査の場合は記入不要です。
</t>
    </r>
    <r>
      <rPr>
        <b/>
        <sz val="9"/>
        <rFont val="ＭＳ Ｐゴシック"/>
        <family val="3"/>
        <charset val="128"/>
      </rPr>
      <t>「前回中間審査実施時の判定」</t>
    </r>
    <r>
      <rPr>
        <sz val="9"/>
        <rFont val="ＭＳ Ｐゴシック"/>
        <family val="3"/>
        <charset val="128"/>
      </rPr>
      <t xml:space="preserve">には前回審査が中間審査の場合にその結果（審査した項目のみ）をご記入下さい。
前回審査が中間審査でない場合は記入不要です。
</t>
    </r>
    <r>
      <rPr>
        <b/>
        <sz val="9"/>
        <rFont val="ＭＳ Ｐゴシック"/>
        <family val="3"/>
        <charset val="128"/>
      </rPr>
      <t>「旧基準から新基準への変更」</t>
    </r>
    <r>
      <rPr>
        <sz val="9"/>
        <rFont val="ＭＳ Ｐゴシック"/>
        <family val="3"/>
        <charset val="128"/>
      </rPr>
      <t xml:space="preserve">
前回審査で2010年度基準または2012年度基準を使用し、今回審査で2019年度基準を使用する場合の新旧項目の変換はEXCELで自動的に行いますので、左の表には前回基準による判定結果をそのまま記入してください。</t>
    </r>
    <rPh sb="0" eb="1">
      <t>カナラ</t>
    </rPh>
    <rPh sb="3" eb="4">
      <t>ヨ</t>
    </rPh>
    <rPh sb="27" eb="29">
      <t>トウガイ</t>
    </rPh>
    <rPh sb="36" eb="37">
      <t>ネン</t>
    </rPh>
    <rPh sb="37" eb="39">
      <t>イナイ</t>
    </rPh>
    <rPh sb="40" eb="42">
      <t>シンキ</t>
    </rPh>
    <rPh sb="42" eb="44">
      <t>シンサ</t>
    </rPh>
    <rPh sb="47" eb="49">
      <t>ニンテイ</t>
    </rPh>
    <rPh sb="49" eb="51">
      <t>ケイゾク</t>
    </rPh>
    <rPh sb="51" eb="53">
      <t>シンサ</t>
    </rPh>
    <rPh sb="54" eb="55">
      <t>ウ</t>
    </rPh>
    <rPh sb="59" eb="61">
      <t>バアイ</t>
    </rPh>
    <rPh sb="65" eb="67">
      <t>ケッカ</t>
    </rPh>
    <rPh sb="69" eb="71">
      <t>キニュウ</t>
    </rPh>
    <rPh sb="71" eb="72">
      <t>クダ</t>
    </rPh>
    <rPh sb="126" eb="128">
      <t>キニュウ</t>
    </rPh>
    <rPh sb="128" eb="130">
      <t>フヨウ</t>
    </rPh>
    <rPh sb="136" eb="138">
      <t>ゼンカイ</t>
    </rPh>
    <rPh sb="151" eb="153">
      <t>ゼンカイ</t>
    </rPh>
    <rPh sb="153" eb="155">
      <t>シンサ</t>
    </rPh>
    <rPh sb="156" eb="158">
      <t>チュウカン</t>
    </rPh>
    <rPh sb="158" eb="160">
      <t>シンサ</t>
    </rPh>
    <rPh sb="161" eb="163">
      <t>バアイ</t>
    </rPh>
    <rPh sb="166" eb="168">
      <t>ケッカ</t>
    </rPh>
    <rPh sb="169" eb="171">
      <t>シンサ</t>
    </rPh>
    <rPh sb="173" eb="175">
      <t>コウモク</t>
    </rPh>
    <rPh sb="180" eb="182">
      <t>キニュウ</t>
    </rPh>
    <rPh sb="182" eb="183">
      <t>クダ</t>
    </rPh>
    <rPh sb="187" eb="189">
      <t>ゼンカイ</t>
    </rPh>
    <rPh sb="189" eb="191">
      <t>シンサ</t>
    </rPh>
    <rPh sb="192" eb="194">
      <t>チュウカン</t>
    </rPh>
    <rPh sb="194" eb="196">
      <t>シンサ</t>
    </rPh>
    <rPh sb="199" eb="201">
      <t>バアイ</t>
    </rPh>
    <rPh sb="202" eb="204">
      <t>キニュウ</t>
    </rPh>
    <rPh sb="204" eb="206">
      <t>フヨウ</t>
    </rPh>
    <rPh sb="212" eb="215">
      <t>キュウキジュン</t>
    </rPh>
    <rPh sb="217" eb="220">
      <t>シンキジュン</t>
    </rPh>
    <rPh sb="222" eb="224">
      <t>ヘンコウ</t>
    </rPh>
    <rPh sb="226" eb="228">
      <t>ゼンカイ</t>
    </rPh>
    <rPh sb="228" eb="230">
      <t>シンサ</t>
    </rPh>
    <rPh sb="235" eb="237">
      <t>ネンド</t>
    </rPh>
    <rPh sb="237" eb="239">
      <t>キジュン</t>
    </rPh>
    <rPh sb="246" eb="248">
      <t>ネンド</t>
    </rPh>
    <rPh sb="248" eb="250">
      <t>キジュン</t>
    </rPh>
    <rPh sb="251" eb="253">
      <t>シヨウ</t>
    </rPh>
    <rPh sb="255" eb="257">
      <t>コンカイ</t>
    </rPh>
    <rPh sb="257" eb="259">
      <t>シンサ</t>
    </rPh>
    <rPh sb="264" eb="266">
      <t>ネンド</t>
    </rPh>
    <rPh sb="269" eb="271">
      <t>シヨウ</t>
    </rPh>
    <rPh sb="273" eb="275">
      <t>バアイ</t>
    </rPh>
    <rPh sb="276" eb="278">
      <t>シンキュウ</t>
    </rPh>
    <rPh sb="278" eb="280">
      <t>コウモク</t>
    </rPh>
    <rPh sb="281" eb="283">
      <t>ヘンカン</t>
    </rPh>
    <rPh sb="290" eb="293">
      <t>ジドウテキ</t>
    </rPh>
    <rPh sb="294" eb="295">
      <t>オコナ</t>
    </rPh>
    <rPh sb="303" eb="304">
      <t>ヒョウ</t>
    </rPh>
    <rPh sb="306" eb="308">
      <t>ゼンカイ</t>
    </rPh>
    <rPh sb="308" eb="310">
      <t>キジュン</t>
    </rPh>
    <rPh sb="313" eb="315">
      <t>ハンテイ</t>
    </rPh>
    <rPh sb="315" eb="317">
      <t>ケッカ</t>
    </rPh>
    <rPh sb="322" eb="324">
      <t>キニュウ</t>
    </rPh>
    <phoneticPr fontId="2"/>
  </si>
  <si>
    <t>・「審査結果と指摘事項」のワークシートでは、対応するプログラム点検書／審査チーム報告書／審査報告書にその時点での審査結果（判定、根拠および指摘事項）を記入します。</t>
    <rPh sb="2" eb="4">
      <t>シンサ</t>
    </rPh>
    <rPh sb="4" eb="6">
      <t>ケッカ</t>
    </rPh>
    <rPh sb="7" eb="9">
      <t>シテキ</t>
    </rPh>
    <rPh sb="9" eb="11">
      <t>ジコウ</t>
    </rPh>
    <rPh sb="22" eb="24">
      <t>タイオウ</t>
    </rPh>
    <rPh sb="31" eb="33">
      <t>テンケン</t>
    </rPh>
    <rPh sb="33" eb="34">
      <t>ショ</t>
    </rPh>
    <rPh sb="35" eb="37">
      <t>シンサ</t>
    </rPh>
    <rPh sb="40" eb="43">
      <t>ホウコクショ</t>
    </rPh>
    <rPh sb="44" eb="46">
      <t>シンサ</t>
    </rPh>
    <rPh sb="46" eb="49">
      <t>ホウコクショ</t>
    </rPh>
    <rPh sb="52" eb="54">
      <t>ジテン</t>
    </rPh>
    <rPh sb="56" eb="58">
      <t>シンサ</t>
    </rPh>
    <rPh sb="58" eb="60">
      <t>ケッカ</t>
    </rPh>
    <rPh sb="61" eb="63">
      <t>ハンテイ</t>
    </rPh>
    <rPh sb="64" eb="66">
      <t>コンキョ</t>
    </rPh>
    <rPh sb="69" eb="71">
      <t>シテキ</t>
    </rPh>
    <rPh sb="71" eb="73">
      <t>ジコウ</t>
    </rPh>
    <rPh sb="75" eb="77">
      <t>キニュウ</t>
    </rPh>
    <phoneticPr fontId="2"/>
  </si>
  <si>
    <t>Ⅳ．審査年度前年度修了生の同一性確認結果
　　 および分野別審査委員会の審議結果</t>
    <phoneticPr fontId="2"/>
  </si>
  <si>
    <t>Ⅳ．審査年度前年度修了生の同一性確認結果
　　 および分野別審査委員会、認定・審査調整委員会の審議結果</t>
    <phoneticPr fontId="2"/>
  </si>
  <si>
    <t>- 基本事項
- 行動記録
- 審査項目と前回審査の結果
- 審査結果と指摘事項の記入例
- (1)プログラム点検書（最終面談時）　‥ プログラム点検書（最終面談時）の表題
- (1)審査結果と指摘事項 　‥ プログラム点検書（最終面談時）の本体
- (2)プログラム点検書（実地審査後）　‥ プログラム点検書（実地審査後）の表題、Ⅰ、Ⅱ、Ⅲ
- (2)審査結果と指摘事項　‥ プログラム点検書（実地審査後）のⅣ
- (3)審査チーム報告書　‥ 審査チーム報告書の表題、Ⅰ、Ⅱ、Ⅲ、Ⅳ、Ⅴ
- (3)審査結果と指摘事項　‥ 審査チーム報告書のⅥ
- (4)分野別審査報告書　‥ 分野別審査報告書の表題、Ⅰ、Ⅱ、Ⅲ、Ⅳ、Ⅴ、Ⅵ
- (5)最終審査報告書　‥ 最終審査報告書の表題、Ⅰ、Ⅱ、Ⅲ、Ⅳ、Ⅴ、Ⅵ
- (4)、(5)審査結果と指摘事項　‥ 分野別審査報告書、最終審査報告書のⅦ</t>
    <rPh sb="31" eb="33">
      <t>シンサ</t>
    </rPh>
    <rPh sb="33" eb="35">
      <t>ケッカ</t>
    </rPh>
    <rPh sb="36" eb="38">
      <t>シテキ</t>
    </rPh>
    <rPh sb="38" eb="40">
      <t>ジコウ</t>
    </rPh>
    <rPh sb="41" eb="43">
      <t>キニュウ</t>
    </rPh>
    <rPh sb="43" eb="44">
      <t>レイ</t>
    </rPh>
    <rPh sb="59" eb="61">
      <t>サイシュウ</t>
    </rPh>
    <rPh sb="61" eb="63">
      <t>メンダン</t>
    </rPh>
    <rPh sb="63" eb="64">
      <t>ジ</t>
    </rPh>
    <rPh sb="134" eb="136">
      <t>テンケン</t>
    </rPh>
    <rPh sb="136" eb="137">
      <t>ショ</t>
    </rPh>
    <rPh sb="138" eb="140">
      <t>ジッチ</t>
    </rPh>
    <rPh sb="140" eb="142">
      <t>シンサ</t>
    </rPh>
    <rPh sb="142" eb="143">
      <t>ゴ</t>
    </rPh>
    <rPh sb="163" eb="165">
      <t>ヒョウダイ</t>
    </rPh>
    <rPh sb="212" eb="214">
      <t>シンサ</t>
    </rPh>
    <rPh sb="217" eb="220">
      <t>ホウコクショ</t>
    </rPh>
    <rPh sb="223" eb="225">
      <t>シンサ</t>
    </rPh>
    <rPh sb="228" eb="231">
      <t>ホウコクショ</t>
    </rPh>
    <rPh sb="232" eb="234">
      <t>ヒョウダイ</t>
    </rPh>
    <rPh sb="262" eb="264">
      <t>シンサ</t>
    </rPh>
    <rPh sb="278" eb="280">
      <t>ブンヤ</t>
    </rPh>
    <rPh sb="280" eb="281">
      <t>ベツ</t>
    </rPh>
    <rPh sb="281" eb="283">
      <t>シンサ</t>
    </rPh>
    <rPh sb="283" eb="286">
      <t>ホウコクショ</t>
    </rPh>
    <rPh sb="289" eb="291">
      <t>ブンヤ</t>
    </rPh>
    <rPh sb="291" eb="292">
      <t>ベツ</t>
    </rPh>
    <rPh sb="292" eb="294">
      <t>シンサ</t>
    </rPh>
    <rPh sb="294" eb="297">
      <t>ホウコクショ</t>
    </rPh>
    <rPh sb="298" eb="300">
      <t>ヒョウダイ</t>
    </rPh>
    <rPh sb="318" eb="320">
      <t>サイシュウ</t>
    </rPh>
    <rPh sb="320" eb="322">
      <t>シンサ</t>
    </rPh>
    <rPh sb="322" eb="325">
      <t>ホウコクショ</t>
    </rPh>
    <rPh sb="328" eb="330">
      <t>サイシュウ</t>
    </rPh>
    <rPh sb="330" eb="332">
      <t>シンサ</t>
    </rPh>
    <rPh sb="332" eb="335">
      <t>ホウコクショ</t>
    </rPh>
    <rPh sb="336" eb="338">
      <t>ヒョウダイ</t>
    </rPh>
    <phoneticPr fontId="2"/>
  </si>
  <si>
    <r>
      <rPr>
        <sz val="11"/>
        <rFont val="ＭＳ Ｐゴシック"/>
        <family val="3"/>
        <charset val="128"/>
      </rPr>
      <t>プログラム点検書（</t>
    </r>
    <r>
      <rPr>
        <sz val="9"/>
        <rFont val="ＭＳ Ｐゴシック"/>
        <family val="3"/>
        <charset val="128"/>
      </rPr>
      <t>最終面談時）</t>
    </r>
    <r>
      <rPr>
        <sz val="12"/>
        <rFont val="ＭＳ Ｐゴシック"/>
        <family val="3"/>
        <charset val="128"/>
      </rPr>
      <t>提出日</t>
    </r>
    <rPh sb="5" eb="7">
      <t>テンケン</t>
    </rPh>
    <rPh sb="7" eb="8">
      <t>ショ</t>
    </rPh>
    <rPh sb="9" eb="11">
      <t>サイシュウ</t>
    </rPh>
    <rPh sb="11" eb="13">
      <t>メンダン</t>
    </rPh>
    <rPh sb="13" eb="14">
      <t>ジ</t>
    </rPh>
    <rPh sb="15" eb="17">
      <t>テイシュツ</t>
    </rPh>
    <rPh sb="17" eb="18">
      <t>ビ</t>
    </rPh>
    <phoneticPr fontId="2"/>
  </si>
  <si>
    <t>(最終面談時）*</t>
    <rPh sb="1" eb="3">
      <t>サイシュウ</t>
    </rPh>
    <rPh sb="3" eb="5">
      <t>メンダン</t>
    </rPh>
    <rPh sb="5" eb="6">
      <t>ジ</t>
    </rPh>
    <phoneticPr fontId="2"/>
  </si>
  <si>
    <t>分野別審査報告書</t>
    <rPh sb="0" eb="3">
      <t>ブンヤベツ</t>
    </rPh>
    <rPh sb="3" eb="5">
      <t>シンサ</t>
    </rPh>
    <rPh sb="5" eb="8">
      <t>ホウコクショ</t>
    </rPh>
    <phoneticPr fontId="2"/>
  </si>
  <si>
    <t>最終審査報告書</t>
    <rPh sb="0" eb="2">
      <t>サイシュウ</t>
    </rPh>
    <rPh sb="2" eb="7">
      <t>シンサホウコクショ</t>
    </rPh>
    <phoneticPr fontId="2"/>
  </si>
  <si>
    <t>・「基本事項」シートはプログラム点検書（実地審査前）の「基本事項」シートとまったく同じ形式・内容ですので
　作業の効率化のために記入済みのプログラム点検書（実地審査前）の「基本事項」シートをコピーして利用する
　ことが可能です。シート全体をコピーする場合には、本プログラム点検書・審査報告書に元々あった「基本事項」
　シートは削除し、プログラム点検書（実地審査前）からコピーしたシートの名称を「基本事項」としてください。</t>
    <rPh sb="20" eb="22">
      <t>ジッチ</t>
    </rPh>
    <rPh sb="24" eb="25">
      <t>マエ</t>
    </rPh>
    <rPh sb="86" eb="88">
      <t>キホン</t>
    </rPh>
    <rPh sb="88" eb="90">
      <t>ジコウ</t>
    </rPh>
    <rPh sb="117" eb="119">
      <t>ゼンタイ</t>
    </rPh>
    <rPh sb="125" eb="127">
      <t>バアイ</t>
    </rPh>
    <rPh sb="130" eb="131">
      <t>ホン</t>
    </rPh>
    <rPh sb="146" eb="148">
      <t>モトモト</t>
    </rPh>
    <rPh sb="163" eb="165">
      <t>サクジョ</t>
    </rPh>
    <rPh sb="193" eb="195">
      <t>メイショウ</t>
    </rPh>
    <rPh sb="197" eb="199">
      <t>キホン</t>
    </rPh>
    <rPh sb="199" eb="201">
      <t>ジコウ</t>
    </rPh>
    <phoneticPr fontId="2"/>
  </si>
  <si>
    <t>・「(1)～(4) 審査結果と指摘事項」の記入内容（黄色セル）を「(2)～(5) 審査結果と指摘事項」で流用する場合には、以下のようにセルのコピーを取ってから、それらを編集されると便利です。</t>
    <rPh sb="10" eb="12">
      <t>シンサ</t>
    </rPh>
    <rPh sb="12" eb="14">
      <t>ケッカ</t>
    </rPh>
    <rPh sb="15" eb="17">
      <t>シテキ</t>
    </rPh>
    <rPh sb="17" eb="19">
      <t>ジコウ</t>
    </rPh>
    <rPh sb="21" eb="23">
      <t>キニュウ</t>
    </rPh>
    <rPh sb="23" eb="25">
      <t>ナイヨウ</t>
    </rPh>
    <rPh sb="26" eb="28">
      <t>キイロ</t>
    </rPh>
    <rPh sb="41" eb="43">
      <t>シンサ</t>
    </rPh>
    <rPh sb="43" eb="45">
      <t>ケッカ</t>
    </rPh>
    <rPh sb="46" eb="48">
      <t>シテキ</t>
    </rPh>
    <rPh sb="48" eb="50">
      <t>ジコウ</t>
    </rPh>
    <rPh sb="52" eb="54">
      <t>リュウヨウ</t>
    </rPh>
    <rPh sb="56" eb="58">
      <t>バアイ</t>
    </rPh>
    <rPh sb="61" eb="63">
      <t>イカ</t>
    </rPh>
    <rPh sb="74" eb="75">
      <t>ト</t>
    </rPh>
    <rPh sb="84" eb="86">
      <t>ヘンシュウ</t>
    </rPh>
    <rPh sb="90" eb="92">
      <t>ベンリ</t>
    </rPh>
    <phoneticPr fontId="2"/>
  </si>
  <si>
    <t>「行動記録」は審査チームの構成から審査チーム報告書提出に至る審査チームの行動をご記録下さい。特に実地審査中の行動記録(大まかで構いませんが時刻も必要です)は当日メモを取るなど、ご留意下さい。
行動記録は独立したシートとして取り扱うこととし、他のシートからは参照されておりません。審査の経緯を記録しておくために必ずこのシートにご記入ください。
なお、行動記録には個人名や個人が特定できる情報は記入しないでください。</t>
    <rPh sb="1" eb="3">
      <t>コウドウ</t>
    </rPh>
    <rPh sb="3" eb="5">
      <t>キロク</t>
    </rPh>
    <rPh sb="7" eb="9">
      <t>シンサ</t>
    </rPh>
    <rPh sb="13" eb="15">
      <t>コウセイ</t>
    </rPh>
    <rPh sb="17" eb="19">
      <t>シンサ</t>
    </rPh>
    <rPh sb="22" eb="24">
      <t>ホウコク</t>
    </rPh>
    <rPh sb="24" eb="25">
      <t>ショ</t>
    </rPh>
    <rPh sb="25" eb="27">
      <t>テイシュツ</t>
    </rPh>
    <rPh sb="28" eb="29">
      <t>イタ</t>
    </rPh>
    <rPh sb="30" eb="32">
      <t>シンサ</t>
    </rPh>
    <rPh sb="36" eb="38">
      <t>コウドウ</t>
    </rPh>
    <rPh sb="40" eb="42">
      <t>キロク</t>
    </rPh>
    <rPh sb="42" eb="43">
      <t>クダ</t>
    </rPh>
    <rPh sb="46" eb="47">
      <t>トク</t>
    </rPh>
    <rPh sb="48" eb="50">
      <t>ジッチ</t>
    </rPh>
    <rPh sb="50" eb="52">
      <t>シンサ</t>
    </rPh>
    <rPh sb="52" eb="53">
      <t>チュウ</t>
    </rPh>
    <rPh sb="54" eb="56">
      <t>コウドウ</t>
    </rPh>
    <rPh sb="56" eb="58">
      <t>キロク</t>
    </rPh>
    <rPh sb="59" eb="60">
      <t>オオ</t>
    </rPh>
    <rPh sb="63" eb="64">
      <t>カマ</t>
    </rPh>
    <rPh sb="69" eb="71">
      <t>ジコク</t>
    </rPh>
    <rPh sb="72" eb="74">
      <t>ヒツヨウ</t>
    </rPh>
    <rPh sb="78" eb="80">
      <t>トウジツ</t>
    </rPh>
    <rPh sb="83" eb="84">
      <t>ト</t>
    </rPh>
    <rPh sb="89" eb="91">
      <t>リュウイ</t>
    </rPh>
    <rPh sb="91" eb="92">
      <t>クダ</t>
    </rPh>
    <rPh sb="96" eb="98">
      <t>コウドウ</t>
    </rPh>
    <rPh sb="98" eb="100">
      <t>キロク</t>
    </rPh>
    <rPh sb="101" eb="103">
      <t>ドクリツ</t>
    </rPh>
    <rPh sb="111" eb="112">
      <t>ト</t>
    </rPh>
    <rPh sb="113" eb="114">
      <t>アツカ</t>
    </rPh>
    <rPh sb="120" eb="121">
      <t>ホカ</t>
    </rPh>
    <rPh sb="128" eb="130">
      <t>サンショウ</t>
    </rPh>
    <rPh sb="139" eb="141">
      <t>シンサ</t>
    </rPh>
    <rPh sb="142" eb="144">
      <t>ケイイ</t>
    </rPh>
    <rPh sb="145" eb="147">
      <t>キロク</t>
    </rPh>
    <rPh sb="154" eb="155">
      <t>カナラ</t>
    </rPh>
    <rPh sb="163" eb="165">
      <t>キニュウ</t>
    </rPh>
    <rPh sb="196" eb="197">
      <t>ニュウ</t>
    </rPh>
    <phoneticPr fontId="2"/>
  </si>
  <si>
    <t>・高等教育機関のJABEE対応者：JABEE対応責任者とプログラム責任者の氏名等をご記入下さい。</t>
    <rPh sb="1" eb="3">
      <t>コウトウ</t>
    </rPh>
    <rPh sb="3" eb="5">
      <t>キョウイク</t>
    </rPh>
    <rPh sb="5" eb="7">
      <t>キカン</t>
    </rPh>
    <rPh sb="13" eb="15">
      <t>タイオウ</t>
    </rPh>
    <rPh sb="15" eb="16">
      <t>シャ</t>
    </rPh>
    <rPh sb="22" eb="24">
      <t>タイオウ</t>
    </rPh>
    <rPh sb="24" eb="27">
      <t>セキニンシャ</t>
    </rPh>
    <rPh sb="33" eb="36">
      <t>セキニンシャ</t>
    </rPh>
    <rPh sb="37" eb="40">
      <t>シメイトウ</t>
    </rPh>
    <rPh sb="42" eb="44">
      <t>キニュウ</t>
    </rPh>
    <rPh sb="44" eb="45">
      <t>クダ</t>
    </rPh>
    <phoneticPr fontId="2"/>
  </si>
  <si>
    <t>・報告書等提出日・受領日：主審査員は、審査チーム報告書までの日付と作成者氏名をご記入下さい。</t>
    <rPh sb="1" eb="3">
      <t>ホウコク</t>
    </rPh>
    <rPh sb="3" eb="5">
      <t>ショトウ</t>
    </rPh>
    <rPh sb="5" eb="7">
      <t>テイシュツ</t>
    </rPh>
    <rPh sb="7" eb="8">
      <t>ビ</t>
    </rPh>
    <rPh sb="9" eb="11">
      <t>ジュリョウ</t>
    </rPh>
    <rPh sb="11" eb="12">
      <t>ビ</t>
    </rPh>
    <rPh sb="13" eb="14">
      <t>シュ</t>
    </rPh>
    <rPh sb="14" eb="16">
      <t>シンサ</t>
    </rPh>
    <rPh sb="16" eb="17">
      <t>イン</t>
    </rPh>
    <rPh sb="19" eb="21">
      <t>シンサ</t>
    </rPh>
    <rPh sb="24" eb="26">
      <t>ホウコク</t>
    </rPh>
    <rPh sb="26" eb="27">
      <t>ショ</t>
    </rPh>
    <rPh sb="30" eb="32">
      <t>ヒヅケ</t>
    </rPh>
    <rPh sb="33" eb="36">
      <t>サクセイシャ</t>
    </rPh>
    <rPh sb="36" eb="38">
      <t>シメイ</t>
    </rPh>
    <rPh sb="40" eb="42">
      <t>キニュウ</t>
    </rPh>
    <rPh sb="42" eb="43">
      <t>クダ</t>
    </rPh>
    <phoneticPr fontId="2"/>
  </si>
  <si>
    <t>- コピー先ワークシートの保護を解除してコピーすると、データの入力規則（リストの選択項目）やコメントなどの内容が変更されてしまいますので、保護を解除しないでコピーしてください。</t>
    <rPh sb="31" eb="33">
      <t>ニュウリョク</t>
    </rPh>
    <rPh sb="33" eb="35">
      <t>キソク</t>
    </rPh>
    <rPh sb="53" eb="55">
      <t>ナイヨウ</t>
    </rPh>
    <rPh sb="56" eb="58">
      <t>ヘンコウ</t>
    </rPh>
    <phoneticPr fontId="2"/>
  </si>
  <si>
    <t>・書式の改変（行、列、シートの追加／削除やセルの結合など）は、関数等を使用している箇所の表示が不正となったり、記入データの集約処理（自動）が不正となるなどの影響がありますので行わないでください。</t>
    <rPh sb="55" eb="57">
      <t>キニュウ</t>
    </rPh>
    <rPh sb="61" eb="63">
      <t>シュウヤク</t>
    </rPh>
    <rPh sb="63" eb="65">
      <t>ショリ</t>
    </rPh>
    <rPh sb="66" eb="68">
      <t>ジドウ</t>
    </rPh>
    <rPh sb="70" eb="72">
      <t>フセイ</t>
    </rPh>
    <phoneticPr fontId="2"/>
  </si>
  <si>
    <t>訪問調査実施日</t>
    <rPh sb="0" eb="2">
      <t>ホウモン</t>
    </rPh>
    <rPh sb="2" eb="4">
      <t>チョウサ</t>
    </rPh>
    <rPh sb="4" eb="7">
      <t>ジッシビ</t>
    </rPh>
    <phoneticPr fontId="2"/>
  </si>
  <si>
    <t>最終面談実施日</t>
    <rPh sb="0" eb="4">
      <t>サイシュウメンダン</t>
    </rPh>
    <rPh sb="4" eb="7">
      <t>ジッシビ</t>
    </rPh>
    <phoneticPr fontId="2"/>
  </si>
  <si>
    <t>遠隔調査実施日</t>
    <rPh sb="0" eb="2">
      <t>エンカク</t>
    </rPh>
    <rPh sb="2" eb="4">
      <t>チョウサ</t>
    </rPh>
    <rPh sb="4" eb="6">
      <t>ジッシ</t>
    </rPh>
    <phoneticPr fontId="2"/>
  </si>
  <si>
    <t>訪問調査実施日</t>
    <rPh sb="0" eb="2">
      <t>ホウモン</t>
    </rPh>
    <rPh sb="2" eb="4">
      <t>チョウサ</t>
    </rPh>
    <rPh sb="4" eb="6">
      <t>ジッシ</t>
    </rPh>
    <phoneticPr fontId="2"/>
  </si>
  <si>
    <t>最終面談実施日</t>
    <rPh sb="0" eb="2">
      <t>サイシュウ</t>
    </rPh>
    <rPh sb="2" eb="4">
      <t>メンダン</t>
    </rPh>
    <rPh sb="4" eb="6">
      <t>ジッシ</t>
    </rPh>
    <phoneticPr fontId="2"/>
  </si>
  <si>
    <t>1W以内</t>
    <rPh sb="2" eb="4">
      <t>イナイ</t>
    </rPh>
    <phoneticPr fontId="2"/>
  </si>
  <si>
    <t>2W以内</t>
    <rPh sb="2" eb="4">
      <t>イナイ</t>
    </rPh>
    <phoneticPr fontId="2"/>
  </si>
  <si>
    <t>0（基準日）</t>
    <rPh sb="2" eb="5">
      <t>キジュンビ</t>
    </rPh>
    <phoneticPr fontId="2"/>
  </si>
  <si>
    <t>4W以内</t>
    <rPh sb="2" eb="4">
      <t>イナイ</t>
    </rPh>
    <phoneticPr fontId="2"/>
  </si>
  <si>
    <t>6W以内</t>
    <rPh sb="2" eb="4">
      <t>イナイ</t>
    </rPh>
    <phoneticPr fontId="2"/>
  </si>
  <si>
    <t>最終面談より前</t>
    <rPh sb="0" eb="4">
      <t>サイシュウメンダン</t>
    </rPh>
    <rPh sb="6" eb="7">
      <t>マエ</t>
    </rPh>
    <phoneticPr fontId="2"/>
  </si>
  <si>
    <t>標準期限</t>
    <rPh sb="0" eb="2">
      <t>ヒョウジュン</t>
    </rPh>
    <rPh sb="2" eb="4">
      <t>キゲン</t>
    </rPh>
    <phoneticPr fontId="2"/>
  </si>
  <si>
    <t>実地審査（遠隔調査／訪問調査／最終面談）</t>
    <rPh sb="0" eb="2">
      <t>ジッチシンサ</t>
    </rPh>
    <rPh sb="2" eb="4">
      <t>シンサ</t>
    </rPh>
    <rPh sb="5" eb="9">
      <t>エンカクチョウサ</t>
    </rPh>
    <rPh sb="10" eb="14">
      <t>ホウモンチョウサ</t>
    </rPh>
    <rPh sb="15" eb="19">
      <t>サイシュウメンダン</t>
    </rPh>
    <phoneticPr fontId="2"/>
  </si>
  <si>
    <t>ここには、遠隔調査、訪問調査および最終面談の経時的な行動記録、審査事項等を書く。</t>
    <rPh sb="5" eb="7">
      <t>エンカク</t>
    </rPh>
    <rPh sb="7" eb="9">
      <t>チョウサ</t>
    </rPh>
    <rPh sb="10" eb="12">
      <t>ホウモン</t>
    </rPh>
    <rPh sb="12" eb="14">
      <t>チョウサ</t>
    </rPh>
    <rPh sb="17" eb="21">
      <t>サイシュウメンダン</t>
    </rPh>
    <phoneticPr fontId="2"/>
  </si>
  <si>
    <t>実地審査後</t>
    <rPh sb="0" eb="4">
      <t>ジッチシンサ</t>
    </rPh>
    <rPh sb="4" eb="5">
      <t>ゴ</t>
    </rPh>
    <phoneticPr fontId="2"/>
  </si>
  <si>
    <t>プログラム点検書(実地審査前)に基づく、プログラム運営組織への質問や補足資料準備等の要請</t>
    <rPh sb="5" eb="7">
      <t>テンケン</t>
    </rPh>
    <rPh sb="7" eb="8">
      <t>ショ</t>
    </rPh>
    <rPh sb="16" eb="17">
      <t>モト</t>
    </rPh>
    <rPh sb="25" eb="27">
      <t>ウンエイ</t>
    </rPh>
    <rPh sb="27" eb="29">
      <t>ソシキ</t>
    </rPh>
    <rPh sb="31" eb="33">
      <t>シツモン</t>
    </rPh>
    <rPh sb="34" eb="36">
      <t>ホソク</t>
    </rPh>
    <rPh sb="36" eb="38">
      <t>シリョウ</t>
    </rPh>
    <rPh sb="38" eb="40">
      <t>ジュンビ</t>
    </rPh>
    <rPh sb="40" eb="41">
      <t>トウ</t>
    </rPh>
    <rPh sb="42" eb="44">
      <t>ヨウセイ</t>
    </rPh>
    <phoneticPr fontId="2"/>
  </si>
  <si>
    <t>高等教育機関名
(学校名 学部名 学科名 など)
(大学院名 研究科名 専攻名 など)</t>
    <rPh sb="0" eb="2">
      <t>コウトウ</t>
    </rPh>
    <rPh sb="2" eb="4">
      <t>キョウイク</t>
    </rPh>
    <rPh sb="4" eb="6">
      <t>キカン</t>
    </rPh>
    <rPh sb="6" eb="7">
      <t>メイ</t>
    </rPh>
    <rPh sb="9" eb="11">
      <t>ガッコウ</t>
    </rPh>
    <rPh sb="11" eb="12">
      <t>メイ</t>
    </rPh>
    <rPh sb="13" eb="15">
      <t>ガクブ</t>
    </rPh>
    <rPh sb="15" eb="16">
      <t>メイ</t>
    </rPh>
    <rPh sb="17" eb="19">
      <t>ガッカ</t>
    </rPh>
    <rPh sb="19" eb="20">
      <t>メイ</t>
    </rPh>
    <rPh sb="26" eb="29">
      <t>ダイガクイン</t>
    </rPh>
    <rPh sb="31" eb="34">
      <t>ケンキュウカ</t>
    </rPh>
    <rPh sb="36" eb="38">
      <t>センコウ</t>
    </rPh>
    <phoneticPr fontId="1"/>
  </si>
  <si>
    <t>高等教育機関名 英語表記
(学校名 学部名 学科名 など)
(大学院名 研究科名 専攻名 など)</t>
    <rPh sb="0" eb="2">
      <t>コウトウ</t>
    </rPh>
    <rPh sb="2" eb="4">
      <t>キョウイク</t>
    </rPh>
    <rPh sb="4" eb="6">
      <t>キカン</t>
    </rPh>
    <rPh sb="6" eb="7">
      <t>メイ</t>
    </rPh>
    <rPh sb="8" eb="10">
      <t>エイゴ</t>
    </rPh>
    <rPh sb="10" eb="12">
      <t>ヒョウキ</t>
    </rPh>
    <rPh sb="14" eb="16">
      <t>ガッコウ</t>
    </rPh>
    <rPh sb="16" eb="17">
      <t>メイ</t>
    </rPh>
    <rPh sb="18" eb="20">
      <t>ガクブ</t>
    </rPh>
    <rPh sb="20" eb="21">
      <t>メイ</t>
    </rPh>
    <rPh sb="22" eb="24">
      <t>ガッカ</t>
    </rPh>
    <rPh sb="24" eb="25">
      <t>メイ</t>
    </rPh>
    <phoneticPr fontId="1"/>
  </si>
  <si>
    <t>***により確認した結果、***については***という欠陥があり、基準に適合していない。</t>
    <rPh sb="27" eb="29">
      <t>ケッカン</t>
    </rPh>
    <rPh sb="33" eb="35">
      <t>キジュン</t>
    </rPh>
    <rPh sb="36" eb="38">
      <t>テキゴウ</t>
    </rPh>
    <phoneticPr fontId="2"/>
  </si>
  <si>
    <t>（前回指摘事項）
***については、***という弱点があり、改善が必要である。
（今回審査結果）
***により基準に適合している。</t>
    <rPh sb="1" eb="3">
      <t>ゼンカイ</t>
    </rPh>
    <rPh sb="3" eb="5">
      <t>シテキ</t>
    </rPh>
    <rPh sb="5" eb="7">
      <t>ジコウ</t>
    </rPh>
    <rPh sb="24" eb="26">
      <t>ジャクテン</t>
    </rPh>
    <rPh sb="42" eb="44">
      <t>コンカイ</t>
    </rPh>
    <rPh sb="44" eb="46">
      <t>シンサ</t>
    </rPh>
    <rPh sb="46" eb="48">
      <t>ケッカ</t>
    </rPh>
    <rPh sb="59" eb="61">
      <t>テキゴウ</t>
    </rPh>
    <phoneticPr fontId="2"/>
  </si>
  <si>
    <t>例：
（Wの場合）***により確認した結果、***については、***という弱点があり、改善が必要である。
（Sで指摘事項がある場合）***により確認した結果、***については***という懸念があり、改善が望まれる。
（Sで指摘事項がない場合）「（なし）」と記入する
ただし、中間審査では、Sで指摘事項がない場合でも以下のように記入する。
　***により基準に適合している。***により基準を満たしている。</t>
    <rPh sb="0" eb="1">
      <t>レイ</t>
    </rPh>
    <rPh sb="15" eb="17">
      <t>カクニン</t>
    </rPh>
    <rPh sb="19" eb="21">
      <t>ケッカ</t>
    </rPh>
    <rPh sb="37" eb="39">
      <t>ジャクテン</t>
    </rPh>
    <rPh sb="43" eb="45">
      <t>カイゼン</t>
    </rPh>
    <rPh sb="46" eb="48">
      <t>ヒツヨウ</t>
    </rPh>
    <rPh sb="56" eb="58">
      <t>シテキ</t>
    </rPh>
    <rPh sb="58" eb="60">
      <t>ジコウ</t>
    </rPh>
    <rPh sb="93" eb="95">
      <t>ケネン</t>
    </rPh>
    <rPh sb="102" eb="103">
      <t>ノゾ</t>
    </rPh>
    <rPh sb="129" eb="131">
      <t>キニュウ</t>
    </rPh>
    <rPh sb="138" eb="140">
      <t>チュウカン</t>
    </rPh>
    <rPh sb="140" eb="142">
      <t>シンサ</t>
    </rPh>
    <rPh sb="158" eb="160">
      <t>イカ</t>
    </rPh>
    <rPh sb="164" eb="166">
      <t>キニュウ</t>
    </rPh>
    <rPh sb="177" eb="179">
      <t>キジュン</t>
    </rPh>
    <phoneticPr fontId="2"/>
  </si>
  <si>
    <t>←中間審査では、指摘事項がない
　場合でも（なし）ではなく
　「***（理由）により基準に適合
　している」等と記入する。</t>
    <rPh sb="1" eb="5">
      <t>チュウカンシンサ</t>
    </rPh>
    <rPh sb="8" eb="10">
      <t>シテキ</t>
    </rPh>
    <rPh sb="10" eb="12">
      <t>ジコウ</t>
    </rPh>
    <rPh sb="17" eb="19">
      <t>バアイ</t>
    </rPh>
    <rPh sb="36" eb="38">
      <t>リユウ</t>
    </rPh>
    <rPh sb="42" eb="44">
      <t>キジュン</t>
    </rPh>
    <rPh sb="45" eb="47">
      <t>テキゴウ</t>
    </rPh>
    <rPh sb="54" eb="55">
      <t>トウ</t>
    </rPh>
    <rPh sb="56" eb="58">
      <t>キニュウ</t>
    </rPh>
    <phoneticPr fontId="2"/>
  </si>
  <si>
    <t>プログラム運営組織と審査チームで判定に関して見解の相違が残った事項の有無</t>
    <rPh sb="5" eb="9">
      <t>ウンエイソシキ</t>
    </rPh>
    <phoneticPr fontId="2"/>
  </si>
  <si>
    <t xml:space="preserve">プログラムの特に優れているところ
</t>
    <phoneticPr fontId="2"/>
  </si>
  <si>
    <t>←指摘事項がない場合は必ず
　丸括弧付の（なし）と記入し、
　空欄とはしない。</t>
    <rPh sb="1" eb="3">
      <t>シテキ</t>
    </rPh>
    <rPh sb="3" eb="5">
      <t>ジコウ</t>
    </rPh>
    <rPh sb="8" eb="10">
      <t>バアイ</t>
    </rPh>
    <rPh sb="11" eb="12">
      <t>カナラ</t>
    </rPh>
    <rPh sb="15" eb="16">
      <t>マル</t>
    </rPh>
    <rPh sb="16" eb="18">
      <t>カッコ</t>
    </rPh>
    <rPh sb="18" eb="19">
      <t>ツキ</t>
    </rPh>
    <rPh sb="25" eb="27">
      <t>キニュウ</t>
    </rPh>
    <rPh sb="31" eb="33">
      <t>クウラン</t>
    </rPh>
    <phoneticPr fontId="2"/>
  </si>
  <si>
    <t>分野別審査委員会での審議後においてプログラム運営組織との見解の相違が残った事項の有無</t>
    <rPh sb="0" eb="2">
      <t>ブンヤ</t>
    </rPh>
    <rPh sb="2" eb="3">
      <t>ベツ</t>
    </rPh>
    <rPh sb="3" eb="5">
      <t>シンサ</t>
    </rPh>
    <rPh sb="5" eb="8">
      <t>イインカイ</t>
    </rPh>
    <rPh sb="10" eb="12">
      <t>シンギ</t>
    </rPh>
    <rPh sb="12" eb="13">
      <t>ゴ</t>
    </rPh>
    <rPh sb="22" eb="26">
      <t>ウンエイソシキ</t>
    </rPh>
    <rPh sb="28" eb="30">
      <t>ケンカイ</t>
    </rPh>
    <rPh sb="31" eb="33">
      <t>ソウイ</t>
    </rPh>
    <rPh sb="34" eb="35">
      <t>ノコ</t>
    </rPh>
    <rPh sb="37" eb="39">
      <t>ジコウ</t>
    </rPh>
    <rPh sb="40" eb="42">
      <t>ウム</t>
    </rPh>
    <phoneticPr fontId="2"/>
  </si>
  <si>
    <t>認定・審査調整委員会での審議後においてプログラム運営組織との見解の相違が残った事項の有無</t>
    <rPh sb="0" eb="2">
      <t>ニンテイ</t>
    </rPh>
    <phoneticPr fontId="2"/>
  </si>
  <si>
    <t>異議申立書提出期限後もプログラム運営組織と審査チームで判定に関して見解の相違が残った事項の有無</t>
    <rPh sb="0" eb="5">
      <t>イギモウシタテショ</t>
    </rPh>
    <rPh sb="5" eb="7">
      <t>テイシュツ</t>
    </rPh>
    <rPh sb="7" eb="10">
      <t>キゲンゴ</t>
    </rPh>
    <rPh sb="16" eb="20">
      <t>ウンエイソシキ</t>
    </rPh>
    <rPh sb="21" eb="23">
      <t>シンサ</t>
    </rPh>
    <rPh sb="27" eb="29">
      <t>ハンテイ</t>
    </rPh>
    <rPh sb="30" eb="31">
      <t>カン</t>
    </rPh>
    <rPh sb="33" eb="35">
      <t>ケンカイ</t>
    </rPh>
    <rPh sb="36" eb="38">
      <t>ソウイ</t>
    </rPh>
    <rPh sb="39" eb="40">
      <t>ノコ</t>
    </rPh>
    <rPh sb="42" eb="44">
      <t>ジコウ</t>
    </rPh>
    <rPh sb="45" eb="47">
      <t>ウム</t>
    </rPh>
    <phoneticPr fontId="2"/>
  </si>
  <si>
    <t>・  「審査項目と前回審査の結果」には当該プログラムが過去6年以内に受審した新規審査または認定継続審査の結果を記入し、さらにその結果中間審査が実施された場合にはその結果も記入してください。</t>
    <rPh sb="34" eb="35">
      <t>ジュ</t>
    </rPh>
    <rPh sb="35" eb="36">
      <t>シン</t>
    </rPh>
    <rPh sb="55" eb="57">
      <t>キニュウ</t>
    </rPh>
    <rPh sb="64" eb="66">
      <t>ケッカ</t>
    </rPh>
    <rPh sb="71" eb="73">
      <t>ジッシ</t>
    </rPh>
    <phoneticPr fontId="2"/>
  </si>
  <si>
    <t>－今回が認定継続審査の場合： 「前回新規・継続審査の判定」欄を記入してください。 前回新規・継続審査の結果により中間審査が実施された場合には、上記に加えて「前回中間審査実施時の判定」欄も記入してください。前回中間審査の結果を記入する場合には、審査項目でない箇所は空欄のままとしてください。</t>
    <rPh sb="11" eb="13">
      <t>バアイ</t>
    </rPh>
    <rPh sb="16" eb="18">
      <t>ゼンカイ</t>
    </rPh>
    <rPh sb="18" eb="20">
      <t>シンキ</t>
    </rPh>
    <rPh sb="21" eb="23">
      <t>ケイゾク</t>
    </rPh>
    <rPh sb="23" eb="25">
      <t>シンサ</t>
    </rPh>
    <rPh sb="26" eb="28">
      <t>ハンテイ</t>
    </rPh>
    <rPh sb="29" eb="30">
      <t>ラン</t>
    </rPh>
    <rPh sb="31" eb="33">
      <t>キニュウ</t>
    </rPh>
    <rPh sb="51" eb="53">
      <t>ケッカ</t>
    </rPh>
    <rPh sb="61" eb="63">
      <t>ジッシ</t>
    </rPh>
    <rPh sb="71" eb="73">
      <t>ジョウキ</t>
    </rPh>
    <rPh sb="74" eb="75">
      <t>クワ</t>
    </rPh>
    <rPh sb="80" eb="82">
      <t>チュウカン</t>
    </rPh>
    <rPh sb="82" eb="84">
      <t>シンサ</t>
    </rPh>
    <rPh sb="84" eb="86">
      <t>ジッシ</t>
    </rPh>
    <rPh sb="86" eb="87">
      <t>ジ</t>
    </rPh>
    <rPh sb="88" eb="90">
      <t>ハンテイ</t>
    </rPh>
    <rPh sb="91" eb="92">
      <t>ラン</t>
    </rPh>
    <phoneticPr fontId="2"/>
  </si>
  <si>
    <t>・黄色背景の欄（セル）にそれぞれご記入ください。</t>
    <rPh sb="1" eb="3">
      <t>キイロ</t>
    </rPh>
    <rPh sb="3" eb="5">
      <t>ハイケイ</t>
    </rPh>
    <rPh sb="6" eb="7">
      <t>ラン</t>
    </rPh>
    <rPh sb="17" eb="19">
      <t>キニュウ</t>
    </rPh>
    <phoneticPr fontId="2"/>
  </si>
  <si>
    <t>遠隔調査実施日（最終日）</t>
    <rPh sb="0" eb="2">
      <t>エンカク</t>
    </rPh>
    <rPh sb="2" eb="4">
      <t>チョウサ</t>
    </rPh>
    <rPh sb="4" eb="7">
      <t>ジッシビ</t>
    </rPh>
    <rPh sb="8" eb="11">
      <t>サイシュウビ</t>
    </rPh>
    <phoneticPr fontId="2"/>
  </si>
  <si>
    <t>2019R3</t>
    <phoneticPr fontId="2"/>
  </si>
  <si>
    <t>※経営工学分野</t>
    <rPh sb="1" eb="3">
      <t>ケイエイ</t>
    </rPh>
    <rPh sb="3" eb="5">
      <t>コウガク</t>
    </rPh>
    <rPh sb="5" eb="7">
      <t>ブンヤ</t>
    </rPh>
    <phoneticPr fontId="30"/>
  </si>
  <si>
    <t>●C列には前回の新規審査または認定継続審査の結果を必ず記入し、加えてその後に中間審査があった場合には、D列にその結果を記入してください。</t>
    <rPh sb="2" eb="3">
      <t>レツ</t>
    </rPh>
    <rPh sb="5" eb="7">
      <t>ゼンカイ</t>
    </rPh>
    <rPh sb="22" eb="24">
      <t>ケッカ</t>
    </rPh>
    <rPh sb="27" eb="29">
      <t>キニュウ</t>
    </rPh>
    <rPh sb="36" eb="37">
      <t>アト</t>
    </rPh>
    <rPh sb="52" eb="53">
      <t>レツ</t>
    </rPh>
    <rPh sb="56" eb="58">
      <t>ケッカ</t>
    </rPh>
    <rPh sb="59" eb="61">
      <t>キニュウ</t>
    </rPh>
    <phoneticPr fontId="2"/>
  </si>
  <si>
    <r>
      <t>例：
aaaであることを自己点検書添付資料の「xxx」により確認した。
bbbであることを大学</t>
    </r>
    <r>
      <rPr>
        <sz val="12"/>
        <color rgb="FFFF0000"/>
        <rFont val="ＭＳ 明朝"/>
        <family val="1"/>
        <charset val="128"/>
      </rPr>
      <t>Web</t>
    </r>
    <r>
      <rPr>
        <sz val="12"/>
        <rFont val="ＭＳ 明朝"/>
        <family val="1"/>
        <charset val="128"/>
      </rPr>
      <t>サイトの「yyy」により確認した。
cccであることを実地審査のzzzとの面談により確認した。</t>
    </r>
    <rPh sb="0" eb="1">
      <t>レイ</t>
    </rPh>
    <rPh sb="12" eb="14">
      <t>ジコ</t>
    </rPh>
    <rPh sb="14" eb="16">
      <t>テンケン</t>
    </rPh>
    <rPh sb="16" eb="17">
      <t>ショ</t>
    </rPh>
    <rPh sb="17" eb="19">
      <t>テンプ</t>
    </rPh>
    <rPh sb="19" eb="21">
      <t>シリョウ</t>
    </rPh>
    <rPh sb="30" eb="32">
      <t>カクニン</t>
    </rPh>
    <rPh sb="45" eb="47">
      <t>ダイガク</t>
    </rPh>
    <rPh sb="62" eb="64">
      <t>カクニン</t>
    </rPh>
    <rPh sb="77" eb="79">
      <t>ジッチ</t>
    </rPh>
    <rPh sb="79" eb="81">
      <t>シンサ</t>
    </rPh>
    <rPh sb="87" eb="89">
      <t>メンダン</t>
    </rPh>
    <rPh sb="92" eb="94">
      <t>カクニン</t>
    </rPh>
    <phoneticPr fontId="2"/>
  </si>
  <si>
    <t>訪問調査で現地を訪問した審査チーム構成員の氏名</t>
    <rPh sb="0" eb="4">
      <t>ホウモンチョウサ</t>
    </rPh>
    <rPh sb="5" eb="7">
      <t>ゲンチ</t>
    </rPh>
    <rPh sb="8" eb="10">
      <t>ホウモン</t>
    </rPh>
    <rPh sb="12" eb="14">
      <t>シンサ</t>
    </rPh>
    <rPh sb="17" eb="20">
      <t>コウセイイン</t>
    </rPh>
    <rPh sb="21" eb="23">
      <t>シメイ</t>
    </rPh>
    <phoneticPr fontId="2"/>
  </si>
  <si>
    <t>主審査員</t>
    <rPh sb="0" eb="4">
      <t>シュシンサイン</t>
    </rPh>
    <phoneticPr fontId="2"/>
  </si>
  <si>
    <t>副審査員・審査研修員</t>
    <rPh sb="0" eb="4">
      <t>フクシンサイン</t>
    </rPh>
    <rPh sb="5" eb="10">
      <t>シンサケンシュウイン</t>
    </rPh>
    <phoneticPr fontId="2"/>
  </si>
  <si>
    <t>・「審査結果と指摘事項」シート各セルの入力において、セル内で改行する場合には、Alt+改行キーをお使いください。記入文字数が多く、既定のセル内に収まらない場合には、セルの行幅を拡大してください。</t>
    <rPh sb="2" eb="6">
      <t>シンサケッカ</t>
    </rPh>
    <rPh sb="7" eb="11">
      <t>シテキジコウ</t>
    </rPh>
    <rPh sb="15" eb="16">
      <t>カク</t>
    </rPh>
    <rPh sb="19" eb="21">
      <t>ニュウリョク</t>
    </rPh>
    <rPh sb="28" eb="29">
      <t>ナイ</t>
    </rPh>
    <rPh sb="30" eb="32">
      <t>カイギョウ</t>
    </rPh>
    <rPh sb="34" eb="36">
      <t>バアイ</t>
    </rPh>
    <rPh sb="43" eb="45">
      <t>カイギョウ</t>
    </rPh>
    <rPh sb="49" eb="50">
      <t>ツカ</t>
    </rPh>
    <rPh sb="62" eb="63">
      <t>オオ</t>
    </rPh>
    <rPh sb="65" eb="67">
      <t>キテイ</t>
    </rPh>
    <rPh sb="70" eb="71">
      <t>ナイ</t>
    </rPh>
    <rPh sb="72" eb="73">
      <t>オサ</t>
    </rPh>
    <rPh sb="77" eb="79">
      <t>バアイ</t>
    </rPh>
    <rPh sb="85" eb="87">
      <t>ギョウハバ</t>
    </rPh>
    <rPh sb="88" eb="90">
      <t>カクダイ</t>
    </rPh>
    <phoneticPr fontId="2"/>
  </si>
  <si>
    <t>・ 不要な箇所を変更できないようにワークシートを保護しています。しかし、ExcelのバージョンやOSによっては、保護されたままでは不具合が生じる場合があります。ワークシートで、「校閲」タブの「シート保護の解除」をクリックすると、ワークシートが自由に編集できるようになります。
　ただし、入力の省略化のために関数を使用しているセルがありますので、保護を解除する場合には関数が含まれるセルに上書きをしないよう、ご注意ください。</t>
    <rPh sb="2" eb="4">
      <t>フヨウ</t>
    </rPh>
    <rPh sb="5" eb="7">
      <t>カショ</t>
    </rPh>
    <rPh sb="8" eb="10">
      <t>ヘンコウ</t>
    </rPh>
    <rPh sb="24" eb="26">
      <t>ホゴ</t>
    </rPh>
    <rPh sb="56" eb="58">
      <t>ホゴ</t>
    </rPh>
    <rPh sb="69" eb="70">
      <t>ショウ</t>
    </rPh>
    <rPh sb="72" eb="74">
      <t>バアイ</t>
    </rPh>
    <rPh sb="121" eb="123">
      <t>ジユウ</t>
    </rPh>
    <rPh sb="124" eb="126">
      <t>ヘンシュウ</t>
    </rPh>
    <rPh sb="143" eb="145">
      <t>ニュウリョク</t>
    </rPh>
    <rPh sb="153" eb="155">
      <t>カンスウ</t>
    </rPh>
    <rPh sb="156" eb="158">
      <t>シヨウ</t>
    </rPh>
    <rPh sb="172" eb="174">
      <t>ホゴ</t>
    </rPh>
    <rPh sb="175" eb="177">
      <t>カイジョ</t>
    </rPh>
    <rPh sb="179" eb="181">
      <t>バアイ</t>
    </rPh>
    <rPh sb="183" eb="185">
      <t>カンスウ</t>
    </rPh>
    <rPh sb="186" eb="187">
      <t>フク</t>
    </rPh>
    <rPh sb="193" eb="195">
      <t>ウワガ</t>
    </rPh>
    <rPh sb="204" eb="206">
      <t>チュウイ</t>
    </rPh>
    <phoneticPr fontId="2"/>
  </si>
  <si>
    <t>文字数がセル内に収まらない場合には、行幅の拡大等により調節願います。</t>
    <rPh sb="0" eb="3">
      <t>モジスウ</t>
    </rPh>
    <rPh sb="6" eb="7">
      <t>ナイ</t>
    </rPh>
    <rPh sb="8" eb="9">
      <t>オサ</t>
    </rPh>
    <rPh sb="13" eb="15">
      <t>バアイ</t>
    </rPh>
    <rPh sb="18" eb="19">
      <t>ギョウ</t>
    </rPh>
    <rPh sb="19" eb="20">
      <t>ハバ</t>
    </rPh>
    <rPh sb="21" eb="23">
      <t>カクダイ</t>
    </rPh>
    <rPh sb="23" eb="24">
      <t>トウ</t>
    </rPh>
    <rPh sb="27" eb="29">
      <t>チョウセツ</t>
    </rPh>
    <rPh sb="29" eb="30">
      <t>ネガ</t>
    </rPh>
    <phoneticPr fontId="2"/>
  </si>
  <si>
    <t>【シラバスに基づく教育の実施と主体的な学習の促進】
プログラムは、シラバス等に基づいて教育を実施し、カリキュラムを運営していること。カリキュラムの運営にあたり、プログラムは、履修生に対して学習・教育到達目標に対する自身の達成度を継続的に点検・反映することを含む、主体的な学習を促す取り組みを実施していること。</t>
    <rPh sb="6" eb="7">
      <t>モト</t>
    </rPh>
    <rPh sb="9" eb="11">
      <t>キョウイク</t>
    </rPh>
    <rPh sb="12" eb="14">
      <t>ジッシ</t>
    </rPh>
    <rPh sb="15" eb="18">
      <t>シュタイテキ</t>
    </rPh>
    <rPh sb="19" eb="21">
      <t>ガクシュウ</t>
    </rPh>
    <rPh sb="22" eb="24">
      <t>ソクシン</t>
    </rPh>
    <rPh sb="37" eb="38">
      <t>トウ</t>
    </rPh>
    <rPh sb="39" eb="40">
      <t>モト</t>
    </rPh>
    <rPh sb="43" eb="45">
      <t>キョウイク</t>
    </rPh>
    <rPh sb="46" eb="48">
      <t>ジッシ</t>
    </rPh>
    <rPh sb="57" eb="59">
      <t>ウンエイ</t>
    </rPh>
    <rPh sb="73" eb="75">
      <t>ウンエイ</t>
    </rPh>
    <rPh sb="87" eb="90">
      <t>リシュウセイ</t>
    </rPh>
    <rPh sb="91" eb="92">
      <t>タイ</t>
    </rPh>
    <rPh sb="128" eb="129">
      <t>フク</t>
    </rPh>
    <phoneticPr fontId="1"/>
  </si>
  <si>
    <r>
      <t>　　　プログラム点検書・審査報告書</t>
    </r>
    <r>
      <rPr>
        <sz val="14"/>
        <color theme="1"/>
        <rFont val="ＭＳ Ｐゴシック"/>
        <family val="3"/>
        <charset val="128"/>
      </rPr>
      <t xml:space="preserve">
</t>
    </r>
    <r>
      <rPr>
        <sz val="16"/>
        <color theme="1"/>
        <rFont val="ＭＳ Ｐゴシック"/>
        <family val="3"/>
        <charset val="128"/>
      </rPr>
      <t>　　　　対応基準：日本技術者教育認定基準（2019年度～）
　　　　適用年度：2026年度
　　　　認定種別：全認定種別共通</t>
    </r>
    <rPh sb="8" eb="10">
      <t>テンケン</t>
    </rPh>
    <rPh sb="10" eb="11">
      <t>ショ</t>
    </rPh>
    <rPh sb="12" eb="14">
      <t>シンサ</t>
    </rPh>
    <rPh sb="14" eb="16">
      <t>ホウコク</t>
    </rPh>
    <rPh sb="16" eb="17">
      <t>ショ</t>
    </rPh>
    <rPh sb="25" eb="27">
      <t>キジュン</t>
    </rPh>
    <rPh sb="28" eb="30">
      <t>ニホン</t>
    </rPh>
    <rPh sb="30" eb="33">
      <t>ギジュツシャ</t>
    </rPh>
    <rPh sb="33" eb="35">
      <t>キョウイク</t>
    </rPh>
    <rPh sb="35" eb="37">
      <t>ニンテイ</t>
    </rPh>
    <rPh sb="37" eb="39">
      <t>キジュン</t>
    </rPh>
    <rPh sb="44" eb="46">
      <t>ネンド</t>
    </rPh>
    <rPh sb="53" eb="55">
      <t>テキヨウ</t>
    </rPh>
    <rPh sb="55" eb="57">
      <t>ネンド</t>
    </rPh>
    <rPh sb="62" eb="64">
      <t>ネンド</t>
    </rPh>
    <rPh sb="69" eb="71">
      <t>ニンテイ</t>
    </rPh>
    <rPh sb="71" eb="73">
      <t>シュベツ</t>
    </rPh>
    <rPh sb="74" eb="75">
      <t>ゼン</t>
    </rPh>
    <rPh sb="75" eb="77">
      <t>ニンテイ</t>
    </rPh>
    <rPh sb="77" eb="79">
      <t>シュベツ</t>
    </rPh>
    <rPh sb="79" eb="81">
      <t>キョウツウ</t>
    </rPh>
    <phoneticPr fontId="2"/>
  </si>
  <si>
    <t>プログラム点検書（実地審査後）および審査チーム報告書の草案作成に対する経時的な行動記録，</t>
    <rPh sb="5" eb="7">
      <t>テンケン</t>
    </rPh>
    <rPh sb="7" eb="8">
      <t>ショ</t>
    </rPh>
    <rPh sb="9" eb="11">
      <t>ジッチ</t>
    </rPh>
    <rPh sb="11" eb="13">
      <t>シンサ</t>
    </rPh>
    <rPh sb="13" eb="14">
      <t>ゴ</t>
    </rPh>
    <rPh sb="27" eb="28">
      <t>クサ</t>
    </rPh>
    <phoneticPr fontId="2"/>
  </si>
  <si>
    <t>検討事項などを書く。</t>
    <phoneticPr fontId="2"/>
  </si>
  <si>
    <t>追加説明書の審査チーム構成員への回送</t>
    <rPh sb="0" eb="2">
      <t>ツイカ</t>
    </rPh>
    <rPh sb="2" eb="5">
      <t>セツメイショ</t>
    </rPh>
    <rPh sb="6" eb="8">
      <t>シンサ</t>
    </rPh>
    <rPh sb="11" eb="14">
      <t>コウセイイン</t>
    </rPh>
    <rPh sb="16" eb="18">
      <t>カイソウ</t>
    </rPh>
    <phoneticPr fontId="2"/>
  </si>
  <si>
    <t>追加説明書に対する審査チーム構成員からの意見聴取</t>
    <rPh sb="0" eb="2">
      <t>ツイカ</t>
    </rPh>
    <rPh sb="2" eb="5">
      <t>セツメイショ</t>
    </rPh>
    <rPh sb="6" eb="7">
      <t>タイ</t>
    </rPh>
    <rPh sb="9" eb="11">
      <t>シンサ</t>
    </rPh>
    <rPh sb="14" eb="17">
      <t>コウセイイン</t>
    </rPh>
    <rPh sb="20" eb="22">
      <t>イケン</t>
    </rPh>
    <rPh sb="22" eb="24">
      <t>チョウシュ</t>
    </rPh>
    <phoneticPr fontId="2"/>
  </si>
  <si>
    <t>異議申立書・改善報告書の審査チーム構成員への回送</t>
    <rPh sb="0" eb="2">
      <t>イギ</t>
    </rPh>
    <rPh sb="2" eb="5">
      <t>モウシタテショ</t>
    </rPh>
    <rPh sb="6" eb="8">
      <t>カイゼン</t>
    </rPh>
    <rPh sb="8" eb="11">
      <t>ホウコクショ</t>
    </rPh>
    <rPh sb="12" eb="14">
      <t>シンサ</t>
    </rPh>
    <rPh sb="17" eb="20">
      <t>コウセイイン</t>
    </rPh>
    <rPh sb="22" eb="24">
      <t>カイソウ</t>
    </rPh>
    <phoneticPr fontId="2"/>
  </si>
  <si>
    <t>異議申立書・改善報告書に対する審査チーム構成員からの意見聴取</t>
    <rPh sb="0" eb="2">
      <t>イギ</t>
    </rPh>
    <rPh sb="2" eb="5">
      <t>モウシタテショ</t>
    </rPh>
    <rPh sb="6" eb="8">
      <t>カイゼン</t>
    </rPh>
    <rPh sb="8" eb="11">
      <t>ホウコクショ</t>
    </rPh>
    <rPh sb="12" eb="13">
      <t>タイ</t>
    </rPh>
    <rPh sb="15" eb="17">
      <t>シンサ</t>
    </rPh>
    <rPh sb="20" eb="23">
      <t>コウセイイン</t>
    </rPh>
    <rPh sb="26" eb="28">
      <t>イケン</t>
    </rPh>
    <rPh sb="28" eb="30">
      <t>チョウシュ</t>
    </rPh>
    <phoneticPr fontId="2"/>
  </si>
  <si>
    <t>審査チーム構成員への初連絡(今後の連絡方法の確認等)</t>
    <rPh sb="0" eb="2">
      <t>シンサ</t>
    </rPh>
    <rPh sb="5" eb="8">
      <t>コウセイイン</t>
    </rPh>
    <rPh sb="10" eb="11">
      <t>ハツ</t>
    </rPh>
    <rPh sb="11" eb="13">
      <t>レンラク</t>
    </rPh>
    <rPh sb="14" eb="16">
      <t>コンゴ</t>
    </rPh>
    <rPh sb="17" eb="19">
      <t>レンラク</t>
    </rPh>
    <rPh sb="19" eb="21">
      <t>ホウホウ</t>
    </rPh>
    <rPh sb="22" eb="25">
      <t>カクニントウ</t>
    </rPh>
    <phoneticPr fontId="2"/>
  </si>
  <si>
    <t>自己点検書受領確認(審査チーム全構成員)</t>
    <rPh sb="0" eb="2">
      <t>ジコ</t>
    </rPh>
    <rPh sb="2" eb="4">
      <t>テンケン</t>
    </rPh>
    <rPh sb="4" eb="5">
      <t>ショ</t>
    </rPh>
    <rPh sb="5" eb="7">
      <t>ジュリョウ</t>
    </rPh>
    <rPh sb="7" eb="9">
      <t>カクニン</t>
    </rPh>
    <rPh sb="10" eb="12">
      <t>シンサ</t>
    </rPh>
    <rPh sb="15" eb="16">
      <t>ゼン</t>
    </rPh>
    <rPh sb="16" eb="19">
      <t>コウセイイン</t>
    </rPh>
    <phoneticPr fontId="2"/>
  </si>
  <si>
    <t>プログラム点検書(実地審査前)の審査チーム全構成員からの受領確認</t>
    <rPh sb="5" eb="7">
      <t>テンケン</t>
    </rPh>
    <rPh sb="7" eb="8">
      <t>ショ</t>
    </rPh>
    <rPh sb="9" eb="11">
      <t>ジッチ</t>
    </rPh>
    <rPh sb="11" eb="13">
      <t>シンサ</t>
    </rPh>
    <rPh sb="13" eb="14">
      <t>マエ</t>
    </rPh>
    <rPh sb="16" eb="18">
      <t>シンサ</t>
    </rPh>
    <rPh sb="21" eb="22">
      <t>ゼン</t>
    </rPh>
    <rPh sb="22" eb="24">
      <t>コウセイ</t>
    </rPh>
    <rPh sb="28" eb="30">
      <t>ジュリョウ</t>
    </rPh>
    <rPh sb="30" eb="32">
      <t>カクニン</t>
    </rPh>
    <phoneticPr fontId="2"/>
  </si>
  <si>
    <t>実地審査の実施日程の決定（審査団長と協力して決定）</t>
    <rPh sb="0" eb="2">
      <t>ジッチ</t>
    </rPh>
    <rPh sb="2" eb="4">
      <t>シンサ</t>
    </rPh>
    <rPh sb="5" eb="9">
      <t>ジッシニッテイ</t>
    </rPh>
    <rPh sb="10" eb="12">
      <t>ケッテイ</t>
    </rPh>
    <rPh sb="13" eb="15">
      <t>シンサ</t>
    </rPh>
    <rPh sb="15" eb="17">
      <t>ダンチョウ</t>
    </rPh>
    <rPh sb="18" eb="20">
      <t>キョウリョク</t>
    </rPh>
    <rPh sb="22" eb="24">
      <t>ケッテイ</t>
    </rPh>
    <phoneticPr fontId="2"/>
  </si>
  <si>
    <t>審査団長や審査チーム構成員との連絡手段の確認</t>
    <rPh sb="0" eb="2">
      <t>シンサ</t>
    </rPh>
    <rPh sb="2" eb="4">
      <t>ダンチョウ</t>
    </rPh>
    <rPh sb="5" eb="7">
      <t>シンサ</t>
    </rPh>
    <rPh sb="10" eb="13">
      <t>コウセイイン</t>
    </rPh>
    <rPh sb="15" eb="17">
      <t>レンラク</t>
    </rPh>
    <rPh sb="17" eb="19">
      <t>シュダン</t>
    </rPh>
    <rPh sb="20" eb="22">
      <t>カクニン</t>
    </rPh>
    <phoneticPr fontId="2"/>
  </si>
  <si>
    <t>対応基準： 日本技術者教育認定基準（2019年度～）
適用年度： 2026年度
認定種別： 全認定種別共通</t>
    <rPh sb="0" eb="2">
      <t>タイオウ</t>
    </rPh>
    <rPh sb="2" eb="4">
      <t>キジュン</t>
    </rPh>
    <rPh sb="6" eb="8">
      <t>ニホン</t>
    </rPh>
    <rPh sb="8" eb="11">
      <t>ギジュツシャ</t>
    </rPh>
    <rPh sb="11" eb="13">
      <t>キョウイク</t>
    </rPh>
    <rPh sb="13" eb="15">
      <t>ニンテイ</t>
    </rPh>
    <rPh sb="15" eb="17">
      <t>キジュン</t>
    </rPh>
    <rPh sb="22" eb="24">
      <t>ネンド</t>
    </rPh>
    <rPh sb="27" eb="29">
      <t>テキヨウ</t>
    </rPh>
    <rPh sb="29" eb="31">
      <t>ネンド</t>
    </rPh>
    <rPh sb="37" eb="39">
      <t>ネンド</t>
    </rPh>
    <rPh sb="40" eb="42">
      <t>ニンテイ</t>
    </rPh>
    <rPh sb="42" eb="44">
      <t>シュベツ</t>
    </rPh>
    <rPh sb="46" eb="47">
      <t>ゼン</t>
    </rPh>
    <rPh sb="47" eb="49">
      <t>ニンテイ</t>
    </rPh>
    <rPh sb="49" eb="51">
      <t>シュベツ</t>
    </rPh>
    <rPh sb="51" eb="53">
      <t>キョウツウ</t>
    </rPh>
    <phoneticPr fontId="2"/>
  </si>
  <si>
    <t>① 認定申請にあたっての留意点6(b)「2025年度修了生に適用された学習・教育到達目標およびカリキュラムと2026年度修了予定生に適用されている学習・教育到達目標およびカリキュラムがそれぞれ同一であり、施設・設備が同等であった。」</t>
    <rPh sb="40" eb="42">
      <t>トウタツ</t>
    </rPh>
    <rPh sb="78" eb="80">
      <t>トウタツ</t>
    </rPh>
    <phoneticPr fontId="2"/>
  </si>
  <si>
    <t>認定申請にあたっての留意点6(c)：「2025年度修了生が履修したプログラムも2026年度修了予定生が履修したプログラムと同じく認定基準に適合していたことを審査によって確認できる。</t>
    <rPh sb="47" eb="49">
      <t>ヨテイ</t>
    </rPh>
    <rPh sb="69" eb="71">
      <t>テキゴウ</t>
    </rPh>
    <phoneticPr fontId="2"/>
  </si>
  <si>
    <t>② 2025年度修了生全員が目標を達成していた。</t>
    <phoneticPr fontId="2"/>
  </si>
  <si>
    <t>③ 2025年度修了生が入学した時点で学習・教育到達目標が公開され教員と学生に周知されていた。</t>
    <rPh sb="24" eb="26">
      <t>トウタツ</t>
    </rPh>
    <phoneticPr fontId="2"/>
  </si>
  <si>
    <t>対応基準：日本技術者教育認定基準（2019年度～）
適用年度：2026年度
認定種別： 全認定種別共通</t>
    <rPh sb="44" eb="45">
      <t>ゼン</t>
    </rPh>
    <rPh sb="45" eb="47">
      <t>ニンテイ</t>
    </rPh>
    <rPh sb="47" eb="49">
      <t>シュベツ</t>
    </rPh>
    <rPh sb="49" eb="51">
      <t>キョウツウ</t>
    </rPh>
    <phoneticPr fontId="2"/>
  </si>
  <si>
    <t>対応基準： 日本技術者教育認定基準（2019年度～）
適用年度： 2026年度
認定種別： 全認定種別共通</t>
    <rPh sb="46" eb="47">
      <t>ゼン</t>
    </rPh>
    <rPh sb="47" eb="49">
      <t>ニンテイ</t>
    </rPh>
    <rPh sb="49" eb="51">
      <t>シュベツ</t>
    </rPh>
    <rPh sb="51" eb="53">
      <t>キョウツウ</t>
    </rPh>
    <phoneticPr fontId="2"/>
  </si>
  <si>
    <t>このプログラム点検書・審査報告書は、2026年度において日本技術者教育認定基準（2019年度～）を適用した審査で使用するものです。</t>
    <rPh sb="15" eb="1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</si>
</sst>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h:mm;@"/>
  </numFmts>
  <fonts count="60">
    <font>
      <sz val="12"/>
      <name val="Osaka"/>
      <family val="3"/>
      <charset val="128"/>
    </font>
    <font>
      <b/>
      <sz val="12"/>
      <name val="Osaka"/>
      <family val="3"/>
      <charset val="128"/>
    </font>
    <font>
      <sz val="6"/>
      <name val="Osaka"/>
      <family val="3"/>
      <charset val="128"/>
    </font>
    <font>
      <sz val="10"/>
      <name val="ＭＳ 明朝"/>
      <family val="1"/>
      <charset val="128"/>
    </font>
    <font>
      <u/>
      <sz val="12"/>
      <color indexed="12"/>
      <name val="Osaka"/>
      <family val="3"/>
      <charset val="128"/>
    </font>
    <font>
      <sz val="12"/>
      <name val="ＭＳ ゴシック"/>
      <family val="3"/>
      <charset val="128"/>
    </font>
    <font>
      <sz val="10"/>
      <name val="ＭＳ ゴシック"/>
      <family val="3"/>
      <charset val="128"/>
    </font>
    <font>
      <sz val="9"/>
      <name val="ＭＳ 明朝"/>
      <family val="1"/>
      <charset val="128"/>
    </font>
    <font>
      <sz val="9"/>
      <name val="ＭＳ ゴシック"/>
      <family val="3"/>
      <charset val="128"/>
    </font>
    <font>
      <b/>
      <sz val="9"/>
      <color indexed="8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2"/>
      <color indexed="10"/>
      <name val="ＭＳ Ｐゴシック"/>
      <family val="3"/>
      <charset val="128"/>
    </font>
    <font>
      <sz val="20"/>
      <name val="ＭＳ Ｐゴシック"/>
      <family val="3"/>
      <charset val="128"/>
    </font>
    <font>
      <sz val="36"/>
      <name val="ＭＳ Ｐ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1"/>
      <name val="Osaka"/>
      <family val="3"/>
      <charset val="128"/>
    </font>
    <font>
      <sz val="12"/>
      <name val="Arial"/>
      <family val="2"/>
    </font>
    <font>
      <sz val="9"/>
      <color indexed="81"/>
      <name val="ＭＳ Ｐゴシック"/>
      <family val="3"/>
      <charset val="128"/>
    </font>
    <font>
      <sz val="16"/>
      <name val="Osaka"/>
      <family val="3"/>
      <charset val="128"/>
    </font>
    <font>
      <sz val="12"/>
      <name val="ＭＳ 明朝"/>
      <family val="1"/>
      <charset val="128"/>
    </font>
    <font>
      <sz val="12"/>
      <name val="Osaka"/>
      <family val="3"/>
      <charset val="128"/>
    </font>
    <font>
      <sz val="24"/>
      <name val="ＭＳ Ｐゴシック"/>
      <family val="3"/>
      <charset val="128"/>
    </font>
    <font>
      <u/>
      <sz val="12"/>
      <color indexed="12"/>
      <name val="ＭＳ Ｐゴシック"/>
      <family val="3"/>
      <charset val="128"/>
    </font>
    <font>
      <sz val="12"/>
      <color indexed="9"/>
      <name val="ＭＳ Ｐゴシック"/>
      <family val="3"/>
      <charset val="128"/>
    </font>
    <font>
      <b/>
      <u/>
      <sz val="9"/>
      <name val="ＭＳ Ｐゴシック"/>
      <family val="3"/>
      <charset val="128"/>
    </font>
    <font>
      <sz val="6"/>
      <name val="ＭＳ Ｐゴシック"/>
      <family val="3"/>
      <charset val="128"/>
    </font>
    <font>
      <sz val="12"/>
      <color indexed="10"/>
      <name val="ＭＳ Ｐゴシック"/>
      <family val="3"/>
      <charset val="128"/>
    </font>
    <font>
      <sz val="10"/>
      <color indexed="10"/>
      <name val="ＭＳ Ｐゴシック"/>
      <family val="3"/>
      <charset val="128"/>
    </font>
    <font>
      <sz val="12"/>
      <color indexed="12"/>
      <name val="ＭＳ Ｐゴシック"/>
      <family val="3"/>
      <charset val="128"/>
    </font>
    <font>
      <b/>
      <sz val="12"/>
      <name val="ＭＳ ゴシック"/>
      <family val="3"/>
      <charset val="128"/>
    </font>
    <font>
      <b/>
      <sz val="9"/>
      <name val="ＭＳ Ｐゴシック"/>
      <family val="3"/>
      <charset val="128"/>
    </font>
    <font>
      <sz val="12"/>
      <name val="ＭＳ Ｐゴシック"/>
      <family val="3"/>
      <charset val="128"/>
    </font>
    <font>
      <sz val="10"/>
      <color indexed="10"/>
      <name val="ＭＳ Ｐゴシック"/>
      <family val="3"/>
      <charset val="128"/>
    </font>
    <font>
      <sz val="11"/>
      <color theme="1"/>
      <name val="ＭＳ Ｐゴシック"/>
      <family val="3"/>
      <charset val="128"/>
      <scheme val="minor"/>
    </font>
    <font>
      <sz val="12"/>
      <name val="ＭＳ Ｐゴシック"/>
      <family val="3"/>
      <charset val="128"/>
      <scheme val="major"/>
    </font>
    <font>
      <b/>
      <sz val="8"/>
      <color rgb="FF0000FF"/>
      <name val="ＭＳ Ｐゴシック"/>
      <family val="3"/>
      <charset val="128"/>
      <scheme val="minor"/>
    </font>
    <font>
      <sz val="15"/>
      <name val="ＭＳ Ｐゴシック"/>
      <family val="3"/>
      <charset val="128"/>
    </font>
    <font>
      <strike/>
      <sz val="10"/>
      <color rgb="FFFF0000"/>
      <name val="ＭＳ Ｐゴシック"/>
      <family val="3"/>
      <charset val="128"/>
    </font>
    <font>
      <strike/>
      <sz val="16"/>
      <color rgb="FF0070C0"/>
      <name val="ＭＳ Ｐゴシック"/>
      <family val="3"/>
      <charset val="128"/>
    </font>
    <font>
      <strike/>
      <sz val="10"/>
      <color rgb="FF0070C0"/>
      <name val="ＭＳ Ｐゴシック"/>
      <family val="3"/>
      <charset val="128"/>
    </font>
    <font>
      <sz val="9"/>
      <color indexed="81"/>
      <name val="MS P ゴシック"/>
      <family val="3"/>
      <charset val="128"/>
    </font>
    <font>
      <sz val="12"/>
      <color rgb="FFFF0000"/>
      <name val="ＭＳ 明朝"/>
      <family val="1"/>
      <charset val="128"/>
    </font>
    <font>
      <sz val="14"/>
      <name val="ＭＳ 明朝"/>
      <family val="1"/>
      <charset val="128"/>
    </font>
    <font>
      <sz val="7"/>
      <name val="ＭＳ Ｐゴシック"/>
      <family val="3"/>
      <charset val="128"/>
    </font>
    <font>
      <sz val="12"/>
      <color theme="0"/>
      <name val="ＭＳ Ｐゴシック"/>
      <family val="3"/>
      <charset val="128"/>
    </font>
    <font>
      <sz val="7"/>
      <name val="Osaka"/>
      <family val="3"/>
      <charset val="128"/>
    </font>
    <font>
      <b/>
      <sz val="11"/>
      <color rgb="FF339966"/>
      <name val="ＭＳ Ｐゴシック"/>
      <family val="3"/>
      <charset val="128"/>
    </font>
    <font>
      <sz val="10"/>
      <name val="Osaka"/>
      <family val="3"/>
      <charset val="128"/>
    </font>
    <font>
      <sz val="28"/>
      <color theme="1"/>
      <name val="ＭＳ Ｐゴシック"/>
      <family val="3"/>
      <charset val="128"/>
    </font>
    <font>
      <sz val="14"/>
      <color theme="1"/>
      <name val="ＭＳ Ｐゴシック"/>
      <family val="3"/>
      <charset val="128"/>
    </font>
    <font>
      <sz val="16"/>
      <color theme="1"/>
      <name val="ＭＳ Ｐゴシック"/>
      <family val="3"/>
      <charset val="128"/>
    </font>
    <font>
      <sz val="12"/>
      <color theme="1"/>
      <name val="ＭＳ Ｐゴシック"/>
      <family val="3"/>
      <charset val="128"/>
    </font>
    <font>
      <sz val="12"/>
      <color theme="1"/>
      <name val="Osaka"/>
      <family val="3"/>
      <charset val="128"/>
    </font>
    <font>
      <sz val="24"/>
      <color theme="1"/>
      <name val="ＭＳ Ｐゴシック"/>
      <family val="3"/>
      <charset val="128"/>
    </font>
    <font>
      <sz val="10"/>
      <color theme="1"/>
      <name val="ＭＳ Ｐゴシック"/>
      <family val="3"/>
      <charset val="128"/>
    </font>
  </fonts>
  <fills count="1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indexed="51"/>
        <bgColor indexed="64"/>
      </patternFill>
    </fill>
    <fill>
      <patternFill patternType="solid">
        <fgColor indexed="47"/>
        <bgColor indexed="64"/>
      </patternFill>
    </fill>
    <fill>
      <patternFill patternType="solid">
        <fgColor rgb="FFCCFFFF"/>
        <bgColor indexed="64"/>
      </patternFill>
    </fill>
    <fill>
      <patternFill patternType="solid">
        <fgColor rgb="FFCCFFCC"/>
        <bgColor indexed="64"/>
      </patternFill>
    </fill>
    <fill>
      <patternFill patternType="solid">
        <fgColor rgb="FFE5FFFF"/>
        <bgColor indexed="64"/>
      </patternFill>
    </fill>
    <fill>
      <patternFill patternType="solid">
        <fgColor rgb="FFDEBDFF"/>
        <bgColor indexed="64"/>
      </patternFill>
    </fill>
    <fill>
      <patternFill patternType="solid">
        <fgColor rgb="FFFFFF99"/>
        <bgColor indexed="64"/>
      </patternFill>
    </fill>
    <fill>
      <patternFill patternType="solid">
        <fgColor indexed="65"/>
        <bgColor indexed="64"/>
      </patternFill>
    </fill>
  </fills>
  <borders count="78">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38" fillId="0" borderId="0">
      <alignment vertical="center"/>
    </xf>
    <xf numFmtId="0" fontId="17" fillId="0" borderId="0"/>
  </cellStyleXfs>
  <cellXfs count="611">
    <xf numFmtId="0" fontId="0" fillId="0" borderId="0" xfId="0"/>
    <xf numFmtId="0" fontId="10" fillId="0" borderId="0" xfId="0" applyFont="1"/>
    <xf numFmtId="0" fontId="17" fillId="0" borderId="0" xfId="0" applyFont="1" applyAlignment="1">
      <alignment horizontal="center" vertical="top"/>
    </xf>
    <xf numFmtId="0" fontId="13" fillId="0" borderId="0" xfId="0" applyFont="1"/>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Protection="1">
      <protection locked="0"/>
    </xf>
    <xf numFmtId="0" fontId="14" fillId="0" borderId="0" xfId="0" applyFont="1"/>
    <xf numFmtId="0" fontId="14" fillId="0" borderId="0" xfId="0" applyFont="1" applyAlignment="1">
      <alignment vertical="top"/>
    </xf>
    <xf numFmtId="0" fontId="12" fillId="0" borderId="0" xfId="0" applyFont="1"/>
    <xf numFmtId="0" fontId="10"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xf>
    <xf numFmtId="0" fontId="10" fillId="2" borderId="4" xfId="0" applyFont="1" applyFill="1" applyBorder="1" applyAlignment="1">
      <alignment horizontal="center" vertical="center"/>
    </xf>
    <xf numFmtId="0" fontId="10" fillId="0" borderId="6" xfId="0" applyFont="1" applyBorder="1" applyAlignment="1">
      <alignment vertical="center" wrapText="1"/>
    </xf>
    <xf numFmtId="0" fontId="10" fillId="0" borderId="6" xfId="0" applyFont="1" applyBorder="1"/>
    <xf numFmtId="0" fontId="10" fillId="0" borderId="0" xfId="0" applyFont="1" applyAlignment="1">
      <alignment horizontal="right" vertical="center"/>
    </xf>
    <xf numFmtId="0" fontId="11" fillId="0" borderId="0" xfId="0" applyFont="1" applyAlignment="1">
      <alignment wrapText="1"/>
    </xf>
    <xf numFmtId="0" fontId="10" fillId="2" borderId="5" xfId="0" applyFont="1" applyFill="1" applyBorder="1"/>
    <xf numFmtId="0" fontId="11" fillId="0" borderId="0" xfId="0" applyFont="1" applyAlignment="1">
      <alignment horizontal="left" vertical="top" indent="1"/>
    </xf>
    <xf numFmtId="0" fontId="11" fillId="0" borderId="0" xfId="0" applyFont="1" applyAlignment="1">
      <alignment horizontal="left" vertical="top" wrapText="1" indent="1"/>
    </xf>
    <xf numFmtId="0" fontId="19" fillId="0" borderId="0" xfId="0" quotePrefix="1" applyFont="1" applyAlignment="1">
      <alignment horizontal="left" vertical="top" wrapText="1" indent="2"/>
    </xf>
    <xf numFmtId="0" fontId="10" fillId="0" borderId="0" xfId="0" applyFont="1" applyAlignment="1">
      <alignment vertical="top"/>
    </xf>
    <xf numFmtId="0" fontId="11" fillId="0" borderId="0" xfId="0" applyFont="1" applyAlignment="1">
      <alignment horizontal="left" vertical="top" wrapText="1"/>
    </xf>
    <xf numFmtId="0" fontId="17" fillId="3" borderId="0" xfId="0" applyFont="1" applyFill="1" applyAlignment="1">
      <alignment vertical="top"/>
    </xf>
    <xf numFmtId="0" fontId="10" fillId="0" borderId="0" xfId="0" applyFont="1" applyAlignment="1">
      <alignment wrapText="1"/>
    </xf>
    <xf numFmtId="0" fontId="7" fillId="0" borderId="7" xfId="0" applyFont="1" applyBorder="1" applyAlignment="1">
      <alignmen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21" fillId="3" borderId="11" xfId="0" applyFont="1" applyFill="1" applyBorder="1" applyAlignment="1" applyProtection="1">
      <alignment horizontal="center" vertical="center"/>
      <protection locked="0"/>
    </xf>
    <xf numFmtId="0" fontId="7" fillId="0" borderId="13" xfId="0" applyFont="1" applyBorder="1" applyAlignment="1">
      <alignment vertical="center" wrapText="1"/>
    </xf>
    <xf numFmtId="0" fontId="21" fillId="3" borderId="13"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6" fillId="1" borderId="2" xfId="0" applyFont="1" applyFill="1" applyBorder="1" applyAlignment="1">
      <alignment horizontal="left" vertical="center" wrapText="1"/>
    </xf>
    <xf numFmtId="0" fontId="7" fillId="0" borderId="13" xfId="0" applyFont="1" applyBorder="1" applyAlignment="1">
      <alignment horizontal="left" vertical="center" wrapText="1"/>
    </xf>
    <xf numFmtId="0" fontId="0" fillId="0" borderId="0" xfId="0" applyProtection="1">
      <protection locked="0"/>
    </xf>
    <xf numFmtId="0" fontId="10" fillId="0" borderId="15" xfId="0" applyFont="1" applyBorder="1" applyAlignment="1">
      <alignment horizontal="center" vertical="center"/>
    </xf>
    <xf numFmtId="0" fontId="10" fillId="0" borderId="2" xfId="0" applyFont="1" applyBorder="1" applyAlignment="1">
      <alignment horizontal="center" wrapText="1"/>
    </xf>
    <xf numFmtId="0" fontId="10" fillId="0" borderId="3" xfId="0" applyFont="1" applyBorder="1" applyAlignment="1">
      <alignment horizontal="center" wrapText="1"/>
    </xf>
    <xf numFmtId="14" fontId="0" fillId="0" borderId="0" xfId="0" applyNumberFormat="1"/>
    <xf numFmtId="0" fontId="10" fillId="0" borderId="8" xfId="0" applyFont="1" applyBorder="1" applyAlignment="1">
      <alignment horizontal="right" vertical="center"/>
    </xf>
    <xf numFmtId="0" fontId="15" fillId="0" borderId="0" xfId="0" applyFont="1" applyAlignment="1">
      <alignment horizontal="center"/>
    </xf>
    <xf numFmtId="176" fontId="15" fillId="0" borderId="0" xfId="0" applyNumberFormat="1" applyFont="1" applyAlignment="1">
      <alignment horizontal="center"/>
    </xf>
    <xf numFmtId="177" fontId="10" fillId="0" borderId="0" xfId="0" applyNumberFormat="1" applyFont="1" applyAlignment="1">
      <alignment horizontal="center" vertical="center"/>
    </xf>
    <xf numFmtId="0" fontId="10" fillId="0" borderId="22" xfId="0" applyFont="1" applyBorder="1" applyAlignment="1">
      <alignment horizontal="right" vertical="center"/>
    </xf>
    <xf numFmtId="0" fontId="10" fillId="0" borderId="23" xfId="0" applyFont="1" applyBorder="1" applyAlignment="1">
      <alignment horizontal="right" vertical="center" wrapText="1"/>
    </xf>
    <xf numFmtId="0" fontId="11" fillId="0" borderId="7" xfId="0" applyFont="1" applyBorder="1" applyAlignment="1">
      <alignment horizontal="center"/>
    </xf>
    <xf numFmtId="0" fontId="10" fillId="0" borderId="7" xfId="0" applyFont="1" applyBorder="1" applyAlignment="1">
      <alignment horizontal="center" vertical="center"/>
    </xf>
    <xf numFmtId="0" fontId="11" fillId="0" borderId="0" xfId="0" applyFont="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21" fillId="3" borderId="3" xfId="0" applyFont="1" applyFill="1" applyBorder="1" applyAlignment="1" applyProtection="1">
      <alignment horizontal="center" vertical="center"/>
      <protection locked="0"/>
    </xf>
    <xf numFmtId="0" fontId="10" fillId="0" borderId="22" xfId="0" applyFont="1" applyBorder="1" applyAlignment="1">
      <alignment horizontal="right"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xf>
    <xf numFmtId="0" fontId="18" fillId="0" borderId="0" xfId="0" applyFont="1"/>
    <xf numFmtId="0" fontId="18"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11" fillId="0" borderId="0" xfId="0" applyFont="1" applyAlignment="1">
      <alignment horizontal="left"/>
    </xf>
    <xf numFmtId="0" fontId="27" fillId="0" borderId="0" xfId="1" applyFont="1" applyAlignment="1" applyProtection="1"/>
    <xf numFmtId="0" fontId="10" fillId="0" borderId="26" xfId="0" applyFont="1" applyBorder="1" applyAlignment="1">
      <alignment vertical="center" wrapText="1"/>
    </xf>
    <xf numFmtId="0" fontId="10" fillId="0" borderId="0" xfId="0" applyFont="1" applyAlignment="1">
      <alignment vertical="center"/>
    </xf>
    <xf numFmtId="0" fontId="10" fillId="0" borderId="4" xfId="0" applyFont="1" applyBorder="1" applyAlignment="1">
      <alignment vertical="center" wrapText="1"/>
    </xf>
    <xf numFmtId="0" fontId="10" fillId="0" borderId="10" xfId="0" applyFont="1" applyBorder="1" applyAlignment="1">
      <alignment vertical="center" wrapText="1"/>
    </xf>
    <xf numFmtId="0" fontId="10" fillId="0" borderId="15" xfId="0" applyFont="1" applyBorder="1"/>
    <xf numFmtId="0" fontId="10" fillId="0" borderId="27" xfId="0" applyFont="1" applyBorder="1" applyAlignment="1">
      <alignment vertical="center"/>
    </xf>
    <xf numFmtId="0" fontId="10" fillId="0" borderId="28" xfId="0" applyFont="1" applyBorder="1" applyAlignment="1">
      <alignment vertical="center"/>
    </xf>
    <xf numFmtId="0" fontId="28" fillId="0" borderId="0" xfId="0" applyFont="1" applyAlignment="1">
      <alignment vertical="center"/>
    </xf>
    <xf numFmtId="0" fontId="10" fillId="3" borderId="7" xfId="0" applyFont="1" applyFill="1" applyBorder="1" applyAlignment="1" applyProtection="1">
      <alignment vertical="center"/>
      <protection locked="0"/>
    </xf>
    <xf numFmtId="0" fontId="10" fillId="0" borderId="9" xfId="0" applyFont="1" applyBorder="1" applyAlignment="1">
      <alignment vertical="center"/>
    </xf>
    <xf numFmtId="0" fontId="10" fillId="3" borderId="11" xfId="0" applyFont="1" applyFill="1" applyBorder="1" applyAlignment="1" applyProtection="1">
      <alignment vertical="center"/>
      <protection locked="0"/>
    </xf>
    <xf numFmtId="0" fontId="10" fillId="0" borderId="12" xfId="0" applyFont="1" applyBorder="1" applyAlignment="1">
      <alignment vertical="center"/>
    </xf>
    <xf numFmtId="0" fontId="10" fillId="0" borderId="0" xfId="0" applyFont="1" applyAlignment="1">
      <alignment vertical="center" wrapText="1"/>
    </xf>
    <xf numFmtId="0" fontId="10" fillId="0" borderId="0" xfId="0" applyFont="1" applyAlignment="1">
      <alignment horizontal="right" vertical="center" wrapText="1"/>
    </xf>
    <xf numFmtId="0" fontId="10" fillId="0" borderId="0" xfId="0" applyFont="1" applyAlignment="1">
      <alignment horizontal="center"/>
    </xf>
    <xf numFmtId="0" fontId="10" fillId="0" borderId="0" xfId="0" applyFont="1" applyAlignment="1" applyProtection="1">
      <alignment vertical="center"/>
      <protection locked="0"/>
    </xf>
    <xf numFmtId="0" fontId="10" fillId="0" borderId="5" xfId="0" applyFont="1" applyBorder="1" applyAlignment="1">
      <alignment vertical="center" wrapText="1"/>
    </xf>
    <xf numFmtId="0" fontId="12" fillId="0" borderId="0" xfId="0" applyFont="1" applyAlignment="1">
      <alignment wrapText="1"/>
    </xf>
    <xf numFmtId="0" fontId="10" fillId="0" borderId="28" xfId="0" applyFont="1" applyBorder="1" applyAlignment="1">
      <alignment horizontal="left" vertical="center" wrapText="1"/>
    </xf>
    <xf numFmtId="176" fontId="10" fillId="0" borderId="12" xfId="0" applyNumberFormat="1" applyFont="1" applyBorder="1" applyAlignment="1">
      <alignment horizontal="left" vertical="center" wrapText="1"/>
    </xf>
    <xf numFmtId="0" fontId="10" fillId="0" borderId="35" xfId="0" applyFont="1" applyBorder="1" applyAlignment="1">
      <alignment horizontal="left" vertical="center" wrapText="1"/>
    </xf>
    <xf numFmtId="176" fontId="10" fillId="0" borderId="36" xfId="0" applyNumberFormat="1" applyFont="1" applyBorder="1" applyAlignment="1">
      <alignment horizontal="left" vertical="center" wrapText="1"/>
    </xf>
    <xf numFmtId="0" fontId="10" fillId="0" borderId="37" xfId="0" applyFont="1" applyBorder="1" applyAlignment="1">
      <alignment vertical="center" wrapText="1"/>
    </xf>
    <xf numFmtId="176" fontId="10" fillId="0" borderId="37" xfId="0" applyNumberFormat="1" applyFont="1" applyBorder="1" applyAlignment="1">
      <alignment vertical="center" wrapText="1"/>
    </xf>
    <xf numFmtId="0" fontId="18" fillId="0" borderId="0" xfId="0" applyFont="1" applyProtection="1">
      <protection locked="0"/>
    </xf>
    <xf numFmtId="0" fontId="12" fillId="0" borderId="0" xfId="0" applyFont="1" applyAlignment="1">
      <alignment vertical="center"/>
    </xf>
    <xf numFmtId="0" fontId="10" fillId="0" borderId="26" xfId="0" applyFont="1" applyBorder="1" applyAlignment="1">
      <alignment vertical="center"/>
    </xf>
    <xf numFmtId="0" fontId="10" fillId="0" borderId="4" xfId="0" applyFont="1" applyBorder="1" applyAlignment="1">
      <alignment vertical="center"/>
    </xf>
    <xf numFmtId="0" fontId="10" fillId="0" borderId="10" xfId="0" applyFont="1" applyBorder="1" applyAlignment="1">
      <alignment vertical="center"/>
    </xf>
    <xf numFmtId="0" fontId="11" fillId="0" borderId="0" xfId="0" applyFont="1"/>
    <xf numFmtId="0" fontId="17" fillId="0" borderId="0" xfId="0" applyFont="1"/>
    <xf numFmtId="0" fontId="32" fillId="0" borderId="0" xfId="0" applyFont="1"/>
    <xf numFmtId="0" fontId="33" fillId="0" borderId="0" xfId="0" applyFont="1" applyAlignment="1">
      <alignment horizontal="right"/>
    </xf>
    <xf numFmtId="0" fontId="31" fillId="0" borderId="0" xfId="0" applyFont="1" applyProtection="1">
      <protection locked="0"/>
    </xf>
    <xf numFmtId="0" fontId="7" fillId="0" borderId="18" xfId="0" applyFont="1" applyBorder="1" applyAlignment="1">
      <alignment horizontal="left" vertical="center" wrapText="1"/>
    </xf>
    <xf numFmtId="0" fontId="6" fillId="1" borderId="40" xfId="0" applyFont="1" applyFill="1" applyBorder="1" applyAlignment="1">
      <alignment horizontal="left" vertical="center"/>
    </xf>
    <xf numFmtId="49" fontId="6" fillId="1" borderId="21" xfId="0" applyNumberFormat="1" applyFont="1" applyFill="1" applyBorder="1" applyAlignment="1">
      <alignment horizontal="left" vertical="center"/>
    </xf>
    <xf numFmtId="49" fontId="7" fillId="0" borderId="5" xfId="0" applyNumberFormat="1" applyFont="1" applyBorder="1" applyAlignment="1">
      <alignment horizontal="left" vertical="center"/>
    </xf>
    <xf numFmtId="49" fontId="7" fillId="0" borderId="10" xfId="0" applyNumberFormat="1" applyFont="1" applyBorder="1" applyAlignment="1">
      <alignment horizontal="left" vertical="center"/>
    </xf>
    <xf numFmtId="49" fontId="6" fillId="1" borderId="15" xfId="0" applyNumberFormat="1" applyFont="1" applyFill="1" applyBorder="1" applyAlignment="1">
      <alignment horizontal="left" vertical="center"/>
    </xf>
    <xf numFmtId="49" fontId="7" fillId="0" borderId="4" xfId="0" applyNumberFormat="1" applyFont="1" applyBorder="1" applyAlignment="1">
      <alignment horizontal="left" vertical="center"/>
    </xf>
    <xf numFmtId="0" fontId="1" fillId="0" borderId="0" xfId="0" applyFont="1"/>
    <xf numFmtId="0" fontId="18" fillId="0" borderId="15" xfId="0" applyFont="1" applyBorder="1" applyAlignment="1">
      <alignment vertical="center"/>
    </xf>
    <xf numFmtId="0" fontId="19" fillId="4" borderId="7" xfId="0" applyFont="1" applyFill="1" applyBorder="1" applyAlignment="1">
      <alignment horizontal="center" vertical="center" wrapText="1" shrinkToFit="1"/>
    </xf>
    <xf numFmtId="49" fontId="10" fillId="0" borderId="15" xfId="0" applyNumberFormat="1" applyFont="1" applyBorder="1" applyAlignment="1">
      <alignment horizontal="left" vertical="center"/>
    </xf>
    <xf numFmtId="0" fontId="10" fillId="0" borderId="43"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1" fillId="0" borderId="0" xfId="0" applyFont="1" applyAlignment="1">
      <alignment vertical="top" wrapText="1"/>
    </xf>
    <xf numFmtId="0" fontId="11" fillId="0" borderId="0" xfId="0" quotePrefix="1" applyFont="1" applyAlignment="1">
      <alignment horizontal="left" vertical="top" wrapText="1" indent="1"/>
    </xf>
    <xf numFmtId="0" fontId="5" fillId="0" borderId="2" xfId="0" applyFont="1" applyBorder="1" applyAlignment="1">
      <alignment horizontal="left" vertical="center" wrapText="1"/>
    </xf>
    <xf numFmtId="0" fontId="0" fillId="6" borderId="0" xfId="0" applyFill="1"/>
    <xf numFmtId="0" fontId="10" fillId="3" borderId="0" xfId="0" applyFont="1" applyFill="1"/>
    <xf numFmtId="0" fontId="10" fillId="5" borderId="0" xfId="0" applyFont="1" applyFill="1"/>
    <xf numFmtId="0" fontId="0" fillId="7" borderId="0" xfId="0" applyFill="1"/>
    <xf numFmtId="0" fontId="11" fillId="0" borderId="0" xfId="0" applyFont="1" applyAlignment="1">
      <alignment vertical="center"/>
    </xf>
    <xf numFmtId="0" fontId="10" fillId="0" borderId="7" xfId="0" applyFont="1" applyBorder="1" applyAlignment="1">
      <alignment horizontal="center" vertical="center" wrapText="1"/>
    </xf>
    <xf numFmtId="0" fontId="0" fillId="8" borderId="0" xfId="0" applyFill="1"/>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24" fillId="3" borderId="3" xfId="0" applyFont="1" applyFill="1" applyBorder="1" applyAlignment="1" applyProtection="1">
      <alignment horizontal="left" vertical="top" wrapText="1"/>
      <protection locked="0"/>
    </xf>
    <xf numFmtId="0" fontId="36" fillId="0" borderId="0" xfId="0" applyFont="1"/>
    <xf numFmtId="0" fontId="36" fillId="6" borderId="0" xfId="0" applyFont="1" applyFill="1"/>
    <xf numFmtId="0" fontId="36" fillId="6" borderId="0" xfId="0" applyFont="1" applyFill="1" applyAlignment="1">
      <alignment horizontal="left" vertical="center" wrapText="1"/>
    </xf>
    <xf numFmtId="0" fontId="37" fillId="0" borderId="0" xfId="0" applyFont="1" applyAlignment="1">
      <alignment vertical="top" wrapText="1"/>
    </xf>
    <xf numFmtId="0" fontId="24" fillId="0" borderId="4" xfId="0" applyFont="1" applyBorder="1" applyAlignment="1">
      <alignment vertical="center"/>
    </xf>
    <xf numFmtId="0" fontId="11" fillId="3" borderId="0" xfId="0" applyFont="1" applyFill="1" applyAlignment="1">
      <alignment vertical="top" wrapText="1"/>
    </xf>
    <xf numFmtId="49" fontId="11" fillId="0" borderId="0" xfId="0" applyNumberFormat="1" applyFont="1" applyAlignment="1">
      <alignment vertical="top" wrapText="1"/>
    </xf>
    <xf numFmtId="0" fontId="11" fillId="0" borderId="0" xfId="0" quotePrefix="1" applyFont="1" applyAlignment="1">
      <alignment vertical="top" wrapText="1"/>
    </xf>
    <xf numFmtId="0" fontId="10" fillId="0" borderId="46" xfId="0" applyFont="1" applyBorder="1" applyAlignment="1">
      <alignment horizontal="left" vertical="center" wrapText="1"/>
    </xf>
    <xf numFmtId="0" fontId="10" fillId="0" borderId="47" xfId="0" applyFont="1" applyBorder="1" applyAlignment="1">
      <alignmen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0" fontId="10" fillId="0" borderId="26" xfId="0" applyFont="1" applyBorder="1" applyAlignment="1">
      <alignment horizontal="left" vertic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26" xfId="0" applyFont="1" applyBorder="1" applyAlignment="1">
      <alignment horizontal="left" vertical="center" wrapText="1"/>
    </xf>
    <xf numFmtId="0" fontId="10" fillId="0" borderId="17" xfId="0" applyFont="1" applyBorder="1" applyAlignment="1">
      <alignment horizontal="left" vertical="center" wrapText="1"/>
    </xf>
    <xf numFmtId="0" fontId="10" fillId="0" borderId="2" xfId="0" applyFont="1" applyBorder="1" applyAlignment="1">
      <alignment horizontal="center"/>
    </xf>
    <xf numFmtId="0" fontId="21" fillId="3" borderId="2" xfId="0" applyFont="1" applyFill="1" applyBorder="1" applyAlignment="1" applyProtection="1">
      <alignment horizontal="center" vertical="center"/>
      <protection locked="0"/>
    </xf>
    <xf numFmtId="49" fontId="6" fillId="1" borderId="41" xfId="0" applyNumberFormat="1" applyFont="1" applyFill="1" applyBorder="1" applyAlignment="1">
      <alignment horizontal="left" vertical="center"/>
    </xf>
    <xf numFmtId="0" fontId="6" fillId="1" borderId="66" xfId="0" applyFont="1" applyFill="1" applyBorder="1" applyAlignment="1">
      <alignment horizontal="left" vertical="center" wrapText="1"/>
    </xf>
    <xf numFmtId="0" fontId="19" fillId="10" borderId="13" xfId="0" applyFont="1" applyFill="1" applyBorder="1" applyAlignment="1">
      <alignment horizontal="center" vertical="center" wrapText="1" shrinkToFit="1"/>
    </xf>
    <xf numFmtId="0" fontId="34" fillId="12" borderId="15" xfId="0" applyFont="1" applyFill="1" applyBorder="1" applyAlignment="1">
      <alignment horizontal="center" vertical="center"/>
    </xf>
    <xf numFmtId="49" fontId="34" fillId="12" borderId="2" xfId="0" applyNumberFormat="1" applyFont="1" applyFill="1" applyBorder="1" applyAlignment="1">
      <alignment horizontal="center" vertical="center" wrapText="1"/>
    </xf>
    <xf numFmtId="0" fontId="18" fillId="13" borderId="7" xfId="0" applyFont="1" applyFill="1" applyBorder="1" applyAlignment="1">
      <alignment horizontal="center" vertical="top"/>
    </xf>
    <xf numFmtId="0" fontId="41" fillId="13" borderId="7" xfId="0" applyFont="1" applyFill="1" applyBorder="1" applyAlignment="1">
      <alignment horizontal="center" vertical="top"/>
    </xf>
    <xf numFmtId="0" fontId="30" fillId="11" borderId="2" xfId="0" applyFont="1" applyFill="1" applyBorder="1" applyAlignment="1">
      <alignment horizontal="center" vertical="center" wrapText="1"/>
    </xf>
    <xf numFmtId="0" fontId="24" fillId="0" borderId="5" xfId="0" applyFont="1" applyBorder="1" applyAlignment="1">
      <alignment vertical="center"/>
    </xf>
    <xf numFmtId="0" fontId="10" fillId="0" borderId="25" xfId="0" applyFont="1" applyBorder="1" applyAlignment="1">
      <alignment horizontal="center" vertical="center"/>
    </xf>
    <xf numFmtId="0" fontId="10" fillId="3" borderId="69" xfId="0" applyFont="1" applyFill="1" applyBorder="1" applyAlignment="1" applyProtection="1">
      <alignment horizontal="left" vertical="center" wrapText="1"/>
      <protection locked="0"/>
    </xf>
    <xf numFmtId="0" fontId="10" fillId="3" borderId="70" xfId="0" applyFont="1" applyFill="1" applyBorder="1" applyAlignment="1" applyProtection="1">
      <alignment horizontal="left" vertical="center" wrapText="1"/>
      <protection locked="0"/>
    </xf>
    <xf numFmtId="0" fontId="10" fillId="0" borderId="70" xfId="0" applyFont="1" applyBorder="1" applyAlignment="1">
      <alignment horizontal="left" vertical="center"/>
    </xf>
    <xf numFmtId="0" fontId="10" fillId="0" borderId="8" xfId="0" applyFont="1" applyBorder="1" applyAlignment="1">
      <alignment horizontal="left" vertical="center" wrapText="1"/>
    </xf>
    <xf numFmtId="0" fontId="10" fillId="0" borderId="19" xfId="0" applyFont="1" applyBorder="1" applyAlignment="1">
      <alignment horizontal="lef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10" fillId="0" borderId="19" xfId="0" applyFont="1" applyBorder="1" applyAlignment="1">
      <alignment vertical="center" wrapText="1"/>
    </xf>
    <xf numFmtId="0" fontId="10" fillId="0" borderId="8" xfId="0" applyFont="1" applyBorder="1" applyAlignment="1">
      <alignment vertical="center" wrapText="1"/>
    </xf>
    <xf numFmtId="0" fontId="10" fillId="0" borderId="6" xfId="0" applyFont="1" applyBorder="1" applyAlignment="1">
      <alignment horizontal="left" vertical="center" wrapText="1"/>
    </xf>
    <xf numFmtId="0" fontId="10" fillId="0" borderId="37" xfId="0" applyFont="1" applyBorder="1" applyAlignment="1">
      <alignment horizontal="left" vertical="center" wrapText="1"/>
    </xf>
    <xf numFmtId="0" fontId="10" fillId="0" borderId="27" xfId="0" applyFont="1" applyBorder="1" applyAlignment="1">
      <alignment horizontal="left" vertical="center" wrapText="1"/>
    </xf>
    <xf numFmtId="0" fontId="10" fillId="0" borderId="40" xfId="0" applyFont="1" applyBorder="1" applyAlignment="1">
      <alignment horizontal="left" vertical="center" wrapText="1"/>
    </xf>
    <xf numFmtId="0" fontId="10" fillId="0" borderId="67" xfId="0" applyFont="1" applyBorder="1" applyAlignment="1">
      <alignment horizontal="left" vertical="center" wrapText="1"/>
    </xf>
    <xf numFmtId="0" fontId="10" fillId="0" borderId="0" xfId="0" applyFont="1" applyAlignment="1">
      <alignment horizontal="left" vertical="center" wrapText="1"/>
    </xf>
    <xf numFmtId="0" fontId="10" fillId="3" borderId="29"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30" xfId="0" applyFont="1" applyFill="1" applyBorder="1" applyAlignment="1" applyProtection="1">
      <alignment horizontal="left" vertical="center" wrapText="1"/>
      <protection locked="0"/>
    </xf>
    <xf numFmtId="0" fontId="10" fillId="3" borderId="9" xfId="0" applyFont="1" applyFill="1" applyBorder="1" applyAlignment="1" applyProtection="1">
      <alignment horizontal="left" vertical="center" wrapText="1"/>
      <protection locked="0"/>
    </xf>
    <xf numFmtId="0" fontId="10" fillId="3" borderId="31"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10" fillId="3" borderId="20" xfId="0" applyFont="1" applyFill="1" applyBorder="1" applyAlignment="1" applyProtection="1">
      <alignment horizontal="left" vertical="center" wrapText="1"/>
      <protection locked="0"/>
    </xf>
    <xf numFmtId="0" fontId="10" fillId="3" borderId="32"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0" fontId="10" fillId="3" borderId="34" xfId="0" applyFont="1" applyFill="1" applyBorder="1" applyAlignment="1" applyProtection="1">
      <alignment horizontal="left" vertical="center" wrapText="1"/>
      <protection locked="0"/>
    </xf>
    <xf numFmtId="0" fontId="10" fillId="3" borderId="33" xfId="0" applyFont="1" applyFill="1" applyBorder="1" applyAlignment="1" applyProtection="1">
      <alignment horizontal="left" vertical="center" wrapText="1"/>
      <protection locked="0"/>
    </xf>
    <xf numFmtId="176" fontId="10" fillId="3" borderId="7" xfId="0" applyNumberFormat="1" applyFont="1" applyFill="1" applyBorder="1" applyAlignment="1" applyProtection="1">
      <alignment horizontal="left" vertical="center" wrapText="1"/>
      <protection locked="0"/>
    </xf>
    <xf numFmtId="176" fontId="10" fillId="3" borderId="11" xfId="0" applyNumberFormat="1" applyFont="1" applyFill="1" applyBorder="1" applyAlignment="1" applyProtection="1">
      <alignment horizontal="left" vertical="center" wrapText="1"/>
      <protection locked="0"/>
    </xf>
    <xf numFmtId="176" fontId="10" fillId="3" borderId="19" xfId="0" applyNumberFormat="1" applyFont="1" applyFill="1" applyBorder="1" applyAlignment="1" applyProtection="1">
      <alignment horizontal="left" vertical="top" wrapText="1"/>
      <protection locked="0"/>
    </xf>
    <xf numFmtId="176" fontId="10" fillId="3" borderId="17" xfId="0" applyNumberFormat="1" applyFont="1" applyFill="1" applyBorder="1" applyAlignment="1" applyProtection="1">
      <alignment horizontal="left" vertical="top" wrapText="1"/>
      <protection locked="0"/>
    </xf>
    <xf numFmtId="176" fontId="10" fillId="3" borderId="21" xfId="0" applyNumberFormat="1" applyFont="1" applyFill="1" applyBorder="1" applyAlignment="1" applyProtection="1">
      <alignment horizontal="left" vertical="top" wrapText="1"/>
      <protection locked="0"/>
    </xf>
    <xf numFmtId="177" fontId="10" fillId="3" borderId="19" xfId="0" applyNumberFormat="1" applyFont="1" applyFill="1" applyBorder="1" applyAlignment="1" applyProtection="1">
      <alignment horizontal="left" vertical="top" wrapText="1"/>
      <protection locked="0"/>
    </xf>
    <xf numFmtId="177" fontId="10" fillId="3" borderId="17" xfId="0" applyNumberFormat="1" applyFont="1" applyFill="1" applyBorder="1" applyAlignment="1" applyProtection="1">
      <alignment horizontal="left" vertical="top" wrapText="1"/>
      <protection locked="0"/>
    </xf>
    <xf numFmtId="177" fontId="10" fillId="3" borderId="21" xfId="0" applyNumberFormat="1" applyFont="1" applyFill="1" applyBorder="1" applyAlignment="1" applyProtection="1">
      <alignment horizontal="left" vertical="top" wrapText="1"/>
      <protection locked="0"/>
    </xf>
    <xf numFmtId="0" fontId="10" fillId="2" borderId="5" xfId="0" applyFont="1" applyFill="1" applyBorder="1" applyAlignment="1">
      <alignment horizontal="center" vertical="top" wrapText="1"/>
    </xf>
    <xf numFmtId="0" fontId="10" fillId="3" borderId="2"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3" fillId="3" borderId="37" xfId="0" applyFont="1" applyFill="1" applyBorder="1" applyAlignment="1" applyProtection="1">
      <alignment horizontal="left" vertical="top" wrapText="1"/>
      <protection locked="0"/>
    </xf>
    <xf numFmtId="0" fontId="13" fillId="3" borderId="38" xfId="0" applyFont="1" applyFill="1" applyBorder="1" applyAlignment="1" applyProtection="1">
      <alignment horizontal="left" vertical="top" wrapText="1"/>
      <protection locked="0"/>
    </xf>
    <xf numFmtId="0" fontId="10" fillId="10" borderId="2" xfId="0" applyFont="1" applyFill="1" applyBorder="1" applyAlignment="1">
      <alignment horizontal="center" vertical="center" wrapText="1"/>
    </xf>
    <xf numFmtId="0" fontId="17" fillId="0" borderId="0" xfId="3" applyAlignment="1">
      <alignment horizontal="left" vertical="center"/>
    </xf>
    <xf numFmtId="0" fontId="17" fillId="0" borderId="0" xfId="3" applyAlignment="1">
      <alignment horizontal="left" vertical="center" wrapText="1"/>
    </xf>
    <xf numFmtId="0" fontId="10" fillId="3" borderId="0" xfId="0" applyFont="1" applyFill="1" applyAlignment="1" applyProtection="1">
      <alignment horizontal="left" vertical="top" wrapText="1"/>
      <protection locked="0"/>
    </xf>
    <xf numFmtId="0" fontId="10" fillId="3" borderId="45" xfId="0" applyFont="1" applyFill="1" applyBorder="1" applyAlignment="1" applyProtection="1">
      <alignment horizontal="left" vertical="top" wrapText="1"/>
      <protection locked="0"/>
    </xf>
    <xf numFmtId="0" fontId="10" fillId="3" borderId="37" xfId="0" applyFont="1" applyFill="1" applyBorder="1" applyAlignment="1" applyProtection="1">
      <alignment horizontal="left" vertical="top" wrapText="1"/>
      <protection locked="0"/>
    </xf>
    <xf numFmtId="0" fontId="10" fillId="3" borderId="38" xfId="0" applyFont="1" applyFill="1" applyBorder="1" applyAlignment="1" applyProtection="1">
      <alignment horizontal="left" vertical="top" wrapText="1"/>
      <protection locked="0"/>
    </xf>
    <xf numFmtId="0" fontId="10" fillId="0" borderId="37" xfId="0" applyFont="1" applyBorder="1" applyAlignment="1">
      <alignment horizontal="left" vertical="top" wrapText="1"/>
    </xf>
    <xf numFmtId="0" fontId="10" fillId="3" borderId="44" xfId="0" applyFont="1" applyFill="1" applyBorder="1" applyAlignment="1" applyProtection="1">
      <alignment horizontal="left" vertical="top" wrapText="1"/>
      <protection locked="0"/>
    </xf>
    <xf numFmtId="0" fontId="10" fillId="0" borderId="38" xfId="0" applyFont="1" applyBorder="1" applyAlignment="1">
      <alignment horizontal="left" vertical="top" wrapText="1"/>
    </xf>
    <xf numFmtId="0" fontId="10" fillId="11" borderId="15" xfId="0" applyFont="1" applyFill="1" applyBorder="1" applyAlignment="1">
      <alignment horizontal="center" vertical="center"/>
    </xf>
    <xf numFmtId="0" fontId="10" fillId="11"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0" fillId="11" borderId="3" xfId="0" applyFont="1" applyFill="1" applyBorder="1" applyAlignment="1">
      <alignment horizontal="center" vertical="center"/>
    </xf>
    <xf numFmtId="0" fontId="0" fillId="0" borderId="37" xfId="0" applyBorder="1" applyAlignment="1">
      <alignment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0" xfId="0" applyFont="1" applyAlignment="1">
      <alignment horizontal="right" wrapText="1"/>
    </xf>
    <xf numFmtId="0" fontId="10" fillId="0" borderId="48" xfId="0" applyFont="1" applyBorder="1" applyAlignment="1">
      <alignment horizontal="left" vertical="center" wrapText="1"/>
    </xf>
    <xf numFmtId="0" fontId="10" fillId="0" borderId="33" xfId="0" applyFont="1" applyBorder="1" applyAlignment="1">
      <alignment vertical="center" wrapText="1"/>
    </xf>
    <xf numFmtId="0" fontId="10" fillId="3" borderId="27"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42" fillId="0" borderId="0" xfId="0" quotePrefix="1" applyFont="1" applyAlignment="1">
      <alignment horizontal="left" vertical="top" wrapText="1" indent="1"/>
    </xf>
    <xf numFmtId="0" fontId="31" fillId="0" borderId="0" xfId="0" applyFont="1"/>
    <xf numFmtId="0" fontId="10" fillId="0" borderId="68" xfId="0" applyFont="1" applyBorder="1" applyAlignment="1">
      <alignment horizontal="left" vertical="center" wrapText="1"/>
    </xf>
    <xf numFmtId="0" fontId="10" fillId="0" borderId="69" xfId="0" applyFont="1" applyBorder="1" applyAlignment="1">
      <alignment horizontal="left" vertical="center" wrapText="1"/>
    </xf>
    <xf numFmtId="0" fontId="10" fillId="0" borderId="56" xfId="0" applyFont="1" applyBorder="1" applyAlignment="1">
      <alignment horizontal="left" vertical="center" wrapText="1"/>
    </xf>
    <xf numFmtId="0" fontId="10" fillId="14" borderId="59" xfId="0" applyFont="1" applyFill="1" applyBorder="1" applyAlignment="1" applyProtection="1">
      <alignment horizontal="left" vertical="center" wrapText="1"/>
      <protection locked="0"/>
    </xf>
    <xf numFmtId="0" fontId="10" fillId="14" borderId="42" xfId="0" applyFont="1" applyFill="1" applyBorder="1" applyAlignment="1" applyProtection="1">
      <alignment horizontal="left" vertical="center" wrapText="1"/>
      <protection locked="0"/>
    </xf>
    <xf numFmtId="0" fontId="10" fillId="14" borderId="60" xfId="0" applyFont="1" applyFill="1" applyBorder="1" applyAlignment="1" applyProtection="1">
      <alignment horizontal="left" vertical="center" wrapText="1"/>
      <protection locked="0"/>
    </xf>
    <xf numFmtId="0" fontId="10" fillId="0" borderId="70" xfId="0" applyFont="1" applyBorder="1" applyAlignment="1">
      <alignment horizontal="left" vertical="center" wrapText="1"/>
    </xf>
    <xf numFmtId="0" fontId="10" fillId="14" borderId="32" xfId="0" applyFont="1" applyFill="1" applyBorder="1" applyAlignment="1" applyProtection="1">
      <alignment horizontal="left" vertical="center" wrapText="1"/>
      <protection locked="0"/>
    </xf>
    <xf numFmtId="0" fontId="10" fillId="14" borderId="11" xfId="0" applyFont="1" applyFill="1" applyBorder="1" applyAlignment="1" applyProtection="1">
      <alignment horizontal="left" vertical="center" wrapText="1"/>
      <protection locked="0"/>
    </xf>
    <xf numFmtId="0" fontId="10" fillId="14" borderId="12" xfId="0" applyFont="1" applyFill="1" applyBorder="1" applyAlignment="1" applyProtection="1">
      <alignment horizontal="left" vertical="center" wrapText="1"/>
      <protection locked="0"/>
    </xf>
    <xf numFmtId="0" fontId="10" fillId="0" borderId="71" xfId="0" applyFont="1" applyBorder="1" applyAlignment="1">
      <alignment horizontal="left" vertical="center"/>
    </xf>
    <xf numFmtId="0" fontId="10" fillId="15" borderId="4" xfId="0" applyFont="1" applyFill="1" applyBorder="1" applyAlignment="1">
      <alignment horizontal="left" vertical="center" wrapText="1"/>
    </xf>
    <xf numFmtId="176" fontId="10" fillId="3" borderId="7" xfId="0" quotePrefix="1" applyNumberFormat="1" applyFont="1" applyFill="1" applyBorder="1" applyAlignment="1" applyProtection="1">
      <alignment horizontal="left" vertical="center" wrapText="1"/>
      <protection locked="0"/>
    </xf>
    <xf numFmtId="0" fontId="10" fillId="15" borderId="4" xfId="0" applyFont="1" applyFill="1" applyBorder="1" applyAlignment="1">
      <alignment horizontal="left" vertical="center"/>
    </xf>
    <xf numFmtId="0" fontId="10" fillId="15" borderId="19" xfId="0" applyFont="1" applyFill="1" applyBorder="1" applyAlignment="1">
      <alignment horizontal="left" vertical="center"/>
    </xf>
    <xf numFmtId="0" fontId="10" fillId="15" borderId="10" xfId="0" applyFont="1" applyFill="1" applyBorder="1" applyAlignment="1">
      <alignment horizontal="left" vertical="center"/>
    </xf>
    <xf numFmtId="0" fontId="10" fillId="11" borderId="23"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7" xfId="0" applyFont="1" applyBorder="1" applyAlignment="1">
      <alignment horizontal="left" vertical="top" wrapText="1"/>
    </xf>
    <xf numFmtId="49" fontId="10" fillId="0" borderId="15" xfId="0" applyNumberFormat="1" applyFont="1" applyBorder="1" applyAlignment="1">
      <alignment horizontal="left" vertical="center" wrapText="1"/>
    </xf>
    <xf numFmtId="0" fontId="44" fillId="0" borderId="39" xfId="0" applyFont="1" applyBorder="1"/>
    <xf numFmtId="0" fontId="10" fillId="0" borderId="15" xfId="0" applyFont="1" applyBorder="1" applyAlignment="1">
      <alignment horizontal="left" vertical="center"/>
    </xf>
    <xf numFmtId="0" fontId="10" fillId="0" borderId="2" xfId="0" applyFont="1" applyBorder="1" applyAlignment="1">
      <alignment horizontal="center" vertical="center" wrapText="1"/>
    </xf>
    <xf numFmtId="0" fontId="26" fillId="0" borderId="25" xfId="0" applyFont="1" applyBorder="1" applyAlignment="1">
      <alignment horizontal="center" vertical="center"/>
    </xf>
    <xf numFmtId="0" fontId="24" fillId="3" borderId="23" xfId="0" applyFont="1" applyFill="1" applyBorder="1" applyAlignment="1" applyProtection="1">
      <alignment horizontal="left" vertical="top" wrapText="1"/>
      <protection locked="0"/>
    </xf>
    <xf numFmtId="0" fontId="24" fillId="0" borderId="37" xfId="0" applyFont="1" applyBorder="1" applyAlignment="1">
      <alignment vertical="center"/>
    </xf>
    <xf numFmtId="0" fontId="10" fillId="0" borderId="22" xfId="0" applyFont="1" applyBorder="1" applyAlignment="1">
      <alignment horizontal="left" vertical="center"/>
    </xf>
    <xf numFmtId="49" fontId="24" fillId="0" borderId="61" xfId="0" applyNumberFormat="1" applyFont="1" applyBorder="1" applyAlignment="1">
      <alignment horizontal="left" vertical="center" wrapText="1"/>
    </xf>
    <xf numFmtId="0" fontId="24" fillId="0" borderId="61" xfId="0" applyFont="1" applyBorder="1" applyAlignment="1">
      <alignment vertical="center"/>
    </xf>
    <xf numFmtId="49" fontId="10" fillId="0" borderId="22" xfId="0" applyNumberFormat="1" applyFont="1" applyBorder="1" applyAlignment="1">
      <alignment horizontal="left" vertical="center"/>
    </xf>
    <xf numFmtId="49" fontId="24" fillId="0" borderId="72" xfId="0" applyNumberFormat="1" applyFont="1" applyBorder="1" applyAlignment="1">
      <alignment horizontal="left" vertical="center" wrapText="1"/>
    </xf>
    <xf numFmtId="49" fontId="10" fillId="0" borderId="22" xfId="0" applyNumberFormat="1" applyFont="1" applyBorder="1" applyAlignment="1">
      <alignment horizontal="left" vertical="center" wrapText="1"/>
    </xf>
    <xf numFmtId="49" fontId="24" fillId="0" borderId="61" xfId="0" applyNumberFormat="1" applyFont="1" applyBorder="1" applyAlignment="1">
      <alignment vertical="center" wrapText="1"/>
    </xf>
    <xf numFmtId="49" fontId="24" fillId="0" borderId="73" xfId="0" applyNumberFormat="1" applyFont="1" applyBorder="1" applyAlignment="1">
      <alignment vertical="center" wrapText="1"/>
    </xf>
    <xf numFmtId="0" fontId="3" fillId="0" borderId="53" xfId="0" applyFont="1" applyBorder="1" applyAlignment="1">
      <alignment horizontal="left" vertical="top" wrapText="1"/>
    </xf>
    <xf numFmtId="0" fontId="19" fillId="0" borderId="53" xfId="0" applyFont="1" applyBorder="1" applyAlignment="1">
      <alignment horizontal="center" vertical="center" wrapText="1" shrinkToFit="1"/>
    </xf>
    <xf numFmtId="0" fontId="10" fillId="0" borderId="53" xfId="0" applyFont="1" applyBorder="1" applyAlignment="1" applyProtection="1">
      <alignment horizontal="center" vertical="center" wrapText="1"/>
      <protection locked="0"/>
    </xf>
    <xf numFmtId="0" fontId="46" fillId="0" borderId="53" xfId="0" applyFont="1" applyBorder="1" applyAlignment="1" applyProtection="1">
      <alignment horizontal="left" vertical="top" wrapText="1"/>
      <protection locked="0"/>
    </xf>
    <xf numFmtId="0" fontId="3" fillId="0" borderId="0" xfId="0" applyFont="1" applyAlignment="1">
      <alignment horizontal="left" vertical="top" wrapText="1"/>
    </xf>
    <xf numFmtId="0" fontId="19" fillId="0" borderId="0" xfId="0" applyFont="1" applyAlignment="1">
      <alignment horizontal="center" vertical="center" wrapText="1" shrinkToFit="1"/>
    </xf>
    <xf numFmtId="0" fontId="10" fillId="0" borderId="0" xfId="0" applyFont="1" applyAlignment="1" applyProtection="1">
      <alignment horizontal="center" vertical="center" wrapText="1"/>
      <protection locked="0"/>
    </xf>
    <xf numFmtId="0" fontId="46" fillId="0" borderId="0" xfId="0" applyFont="1" applyAlignment="1" applyProtection="1">
      <alignment horizontal="left" vertical="top" wrapText="1"/>
      <protection locked="0"/>
    </xf>
    <xf numFmtId="0" fontId="5" fillId="0" borderId="0" xfId="0" applyFont="1" applyAlignment="1">
      <alignment horizontal="left" vertical="center" wrapText="1"/>
    </xf>
    <xf numFmtId="0" fontId="24" fillId="0" borderId="0" xfId="0" applyFont="1" applyAlignment="1" applyProtection="1">
      <alignment horizontal="left" vertical="top" wrapText="1"/>
      <protection locked="0"/>
    </xf>
    <xf numFmtId="0" fontId="3" fillId="0" borderId="0" xfId="0" applyFont="1" applyAlignment="1">
      <alignment vertical="top" wrapText="1"/>
    </xf>
    <xf numFmtId="0" fontId="3" fillId="0" borderId="0" xfId="0" applyFont="1" applyAlignment="1">
      <alignment horizontal="left" vertical="center" wrapText="1"/>
    </xf>
    <xf numFmtId="0" fontId="24" fillId="0" borderId="7" xfId="0" applyFont="1" applyBorder="1" applyAlignment="1">
      <alignment vertical="center"/>
    </xf>
    <xf numFmtId="0" fontId="19" fillId="10" borderId="7" xfId="0" applyFont="1" applyFill="1" applyBorder="1" applyAlignment="1">
      <alignment horizontal="center" vertical="center" wrapText="1" shrinkToFit="1"/>
    </xf>
    <xf numFmtId="0" fontId="47" fillId="0" borderId="7" xfId="0" applyFont="1" applyBorder="1" applyAlignment="1">
      <alignment horizontal="left" vertical="top" wrapText="1"/>
    </xf>
    <xf numFmtId="0" fontId="47" fillId="0" borderId="53" xfId="0" applyFont="1" applyBorder="1" applyAlignment="1">
      <alignment vertical="center"/>
    </xf>
    <xf numFmtId="0" fontId="10" fillId="10" borderId="7" xfId="0" applyFont="1" applyFill="1" applyBorder="1" applyAlignment="1">
      <alignment horizontal="center" vertical="center" wrapText="1" shrinkToFit="1"/>
    </xf>
    <xf numFmtId="0" fontId="10" fillId="0" borderId="39" xfId="0" applyFont="1" applyBorder="1"/>
    <xf numFmtId="49" fontId="6" fillId="0" borderId="26" xfId="0" applyNumberFormat="1" applyFont="1" applyBorder="1" applyAlignment="1">
      <alignment horizontal="left" vertical="center"/>
    </xf>
    <xf numFmtId="0" fontId="7" fillId="0" borderId="35" xfId="0" applyFont="1" applyBorder="1" applyAlignment="1">
      <alignment horizontal="left" vertical="center" wrapText="1"/>
    </xf>
    <xf numFmtId="49" fontId="6" fillId="0" borderId="4" xfId="0" applyNumberFormat="1" applyFont="1" applyBorder="1" applyAlignment="1">
      <alignment horizontal="left" vertical="center"/>
    </xf>
    <xf numFmtId="49" fontId="7" fillId="0" borderId="17" xfId="0" applyNumberFormat="1" applyFont="1" applyBorder="1" applyAlignment="1">
      <alignment horizontal="left" vertical="center"/>
    </xf>
    <xf numFmtId="49" fontId="7" fillId="0" borderId="26" xfId="0" applyNumberFormat="1" applyFont="1" applyBorder="1" applyAlignment="1">
      <alignment horizontal="left" vertical="center"/>
    </xf>
    <xf numFmtId="0" fontId="7" fillId="0" borderId="27" xfId="0" applyFont="1" applyBorder="1" applyAlignment="1">
      <alignment horizontal="left" vertical="center" wrapText="1"/>
    </xf>
    <xf numFmtId="49" fontId="6" fillId="15" borderId="21" xfId="0" applyNumberFormat="1" applyFont="1" applyFill="1" applyBorder="1" applyAlignment="1">
      <alignment horizontal="left" vertical="center"/>
    </xf>
    <xf numFmtId="0" fontId="7" fillId="15" borderId="40" xfId="0" applyFont="1" applyFill="1" applyBorder="1" applyAlignment="1">
      <alignment horizontal="left" vertical="center" wrapText="1"/>
    </xf>
    <xf numFmtId="0" fontId="21" fillId="3" borderId="18" xfId="0" applyFont="1" applyFill="1" applyBorder="1" applyAlignment="1" applyProtection="1">
      <alignment horizontal="center" vertical="center"/>
      <protection locked="0"/>
    </xf>
    <xf numFmtId="0" fontId="21" fillId="3" borderId="75"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21" fillId="3" borderId="12" xfId="0" applyFont="1" applyFill="1" applyBorder="1" applyAlignment="1" applyProtection="1">
      <alignment horizontal="center" vertical="center"/>
      <protection locked="0"/>
    </xf>
    <xf numFmtId="49" fontId="7" fillId="0" borderId="0" xfId="0" applyNumberFormat="1" applyFont="1" applyAlignment="1">
      <alignment horizontal="left" vertical="center"/>
    </xf>
    <xf numFmtId="0" fontId="7" fillId="0" borderId="0" xfId="0" applyFont="1" applyAlignment="1">
      <alignment horizontal="left" vertical="center" wrapText="1"/>
    </xf>
    <xf numFmtId="0" fontId="21" fillId="0" borderId="0" xfId="0" applyFont="1" applyAlignment="1" applyProtection="1">
      <alignment horizontal="center" vertical="center"/>
      <protection locked="0"/>
    </xf>
    <xf numFmtId="49" fontId="6" fillId="0" borderId="0" xfId="0" applyNumberFormat="1" applyFont="1" applyAlignment="1">
      <alignment horizontal="left" vertical="center"/>
    </xf>
    <xf numFmtId="0" fontId="0" fillId="0" borderId="0" xfId="0" applyAlignment="1" applyProtection="1">
      <alignment horizontal="center" vertical="center"/>
      <protection locked="0"/>
    </xf>
    <xf numFmtId="0" fontId="7" fillId="0" borderId="0" xfId="0" applyFont="1" applyAlignment="1">
      <alignment vertical="center" wrapText="1"/>
    </xf>
    <xf numFmtId="0" fontId="48" fillId="11" borderId="40"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10" fillId="0" borderId="2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7" xfId="0" applyFont="1" applyBorder="1" applyAlignment="1">
      <alignment vertical="center" wrapText="1"/>
    </xf>
    <xf numFmtId="49" fontId="11" fillId="0" borderId="0" xfId="0" quotePrefix="1" applyNumberFormat="1" applyFont="1" applyAlignment="1">
      <alignment vertical="top" wrapText="1"/>
    </xf>
    <xf numFmtId="0" fontId="10" fillId="3" borderId="28" xfId="0" applyFont="1" applyFill="1" applyBorder="1" applyAlignment="1" applyProtection="1">
      <alignment horizontal="left" vertical="center" wrapText="1"/>
      <protection locked="0"/>
    </xf>
    <xf numFmtId="0" fontId="39" fillId="0" borderId="7" xfId="0" applyFont="1" applyBorder="1" applyAlignment="1">
      <alignment vertical="center" wrapText="1"/>
    </xf>
    <xf numFmtId="0" fontId="10" fillId="0" borderId="39" xfId="0" applyFont="1" applyBorder="1" applyAlignment="1">
      <alignment vertical="center"/>
    </xf>
    <xf numFmtId="0" fontId="49" fillId="0" borderId="0" xfId="0" applyFont="1"/>
    <xf numFmtId="0" fontId="49" fillId="0" borderId="0" xfId="0" applyFont="1" applyAlignment="1">
      <alignment vertical="center"/>
    </xf>
    <xf numFmtId="0" fontId="49" fillId="0" borderId="0" xfId="0" quotePrefix="1" applyFont="1"/>
    <xf numFmtId="0" fontId="42" fillId="0" borderId="0" xfId="0" applyFont="1" applyAlignment="1">
      <alignment vertical="top" wrapText="1"/>
    </xf>
    <xf numFmtId="0" fontId="10" fillId="3" borderId="49" xfId="0" applyFont="1" applyFill="1" applyBorder="1" applyAlignment="1" applyProtection="1">
      <alignment horizontal="left" vertical="center" wrapText="1"/>
      <protection locked="0"/>
    </xf>
    <xf numFmtId="0" fontId="10" fillId="0" borderId="0" xfId="0" applyFont="1" applyAlignment="1">
      <alignment horizontal="left" vertical="center"/>
    </xf>
    <xf numFmtId="0" fontId="10" fillId="0" borderId="23" xfId="0" applyFont="1" applyBorder="1" applyAlignment="1">
      <alignment horizontal="center" wrapText="1"/>
    </xf>
    <xf numFmtId="0" fontId="10" fillId="0" borderId="49" xfId="0" applyFont="1" applyBorder="1" applyAlignment="1">
      <alignment horizontal="left" vertical="center" wrapText="1"/>
    </xf>
    <xf numFmtId="0" fontId="10" fillId="0" borderId="49" xfId="0" applyFont="1" applyBorder="1" applyAlignment="1" applyProtection="1">
      <alignment horizontal="left" vertical="center" wrapText="1"/>
      <protection locked="0"/>
    </xf>
    <xf numFmtId="0" fontId="10" fillId="15" borderId="49" xfId="0" applyFont="1" applyFill="1" applyBorder="1" applyAlignment="1">
      <alignment horizontal="left" vertical="center" wrapText="1"/>
    </xf>
    <xf numFmtId="0" fontId="10" fillId="3" borderId="63" xfId="0" applyFont="1" applyFill="1" applyBorder="1" applyAlignment="1" applyProtection="1">
      <alignment horizontal="left" vertical="center" wrapText="1"/>
      <protection locked="0"/>
    </xf>
    <xf numFmtId="0" fontId="10" fillId="3" borderId="36" xfId="0" applyFont="1" applyFill="1" applyBorder="1" applyAlignment="1" applyProtection="1">
      <alignment horizontal="left" vertical="center" wrapText="1"/>
      <protection locked="0"/>
    </xf>
    <xf numFmtId="0" fontId="47" fillId="0" borderId="0" xfId="0" applyFont="1" applyAlignment="1">
      <alignment vertical="center" wrapText="1"/>
    </xf>
    <xf numFmtId="0" fontId="10" fillId="14" borderId="60" xfId="0" applyFont="1" applyFill="1" applyBorder="1" applyAlignment="1" applyProtection="1">
      <alignment horizontal="center" vertical="center"/>
      <protection locked="0"/>
    </xf>
    <xf numFmtId="0" fontId="0" fillId="14" borderId="76" xfId="0" applyFill="1" applyBorder="1" applyAlignment="1" applyProtection="1">
      <alignment horizontal="center" vertical="center" wrapText="1"/>
      <protection locked="0"/>
    </xf>
    <xf numFmtId="0" fontId="10" fillId="3" borderId="2" xfId="0" applyFont="1" applyFill="1" applyBorder="1" applyAlignment="1">
      <alignment horizontal="center" vertical="center" wrapText="1"/>
    </xf>
    <xf numFmtId="0" fontId="24" fillId="3" borderId="23" xfId="0" applyFont="1" applyFill="1" applyBorder="1" applyAlignment="1">
      <alignment horizontal="left" vertical="top" wrapText="1"/>
    </xf>
    <xf numFmtId="0" fontId="24" fillId="3" borderId="3" xfId="0" applyFont="1" applyFill="1" applyBorder="1" applyAlignment="1">
      <alignment horizontal="left" vertical="top" wrapText="1"/>
    </xf>
    <xf numFmtId="0" fontId="10" fillId="3" borderId="13" xfId="0" applyFont="1" applyFill="1" applyBorder="1" applyAlignment="1">
      <alignment horizontal="center" vertical="center" wrapText="1"/>
    </xf>
    <xf numFmtId="0" fontId="24" fillId="3" borderId="55" xfId="0" applyFont="1" applyFill="1" applyBorder="1" applyAlignment="1">
      <alignment horizontal="left" vertical="top" wrapText="1"/>
    </xf>
    <xf numFmtId="0" fontId="24" fillId="3" borderId="14" xfId="0" applyFont="1" applyFill="1" applyBorder="1" applyAlignment="1">
      <alignment horizontal="left" vertical="top" wrapText="1"/>
    </xf>
    <xf numFmtId="0" fontId="10" fillId="3" borderId="7" xfId="0" applyFont="1" applyFill="1" applyBorder="1" applyAlignment="1">
      <alignment horizontal="center" vertical="center" wrapText="1"/>
    </xf>
    <xf numFmtId="0" fontId="24" fillId="3" borderId="49" xfId="0" applyFont="1" applyFill="1" applyBorder="1" applyAlignment="1">
      <alignment horizontal="left" vertical="top" wrapText="1"/>
    </xf>
    <xf numFmtId="0" fontId="24" fillId="3" borderId="9" xfId="0" applyFont="1" applyFill="1" applyBorder="1" applyAlignment="1">
      <alignment horizontal="left" vertical="top" wrapText="1"/>
    </xf>
    <xf numFmtId="0" fontId="24" fillId="3" borderId="7" xfId="0" applyFont="1" applyFill="1" applyBorder="1" applyAlignment="1">
      <alignment horizontal="left" vertical="top" wrapText="1"/>
    </xf>
    <xf numFmtId="0" fontId="10" fillId="14" borderId="3" xfId="0" applyFont="1" applyFill="1" applyBorder="1" applyAlignment="1" applyProtection="1">
      <alignment horizontal="center" vertical="center"/>
      <protection locked="0"/>
    </xf>
    <xf numFmtId="0" fontId="10" fillId="14" borderId="28" xfId="0" applyFont="1" applyFill="1" applyBorder="1" applyAlignment="1" applyProtection="1">
      <alignment horizontal="left" vertical="center" wrapText="1"/>
      <protection locked="0"/>
    </xf>
    <xf numFmtId="0" fontId="0" fillId="14" borderId="76" xfId="0" applyFill="1" applyBorder="1" applyAlignment="1">
      <alignment horizontal="center" vertical="center" wrapText="1"/>
    </xf>
    <xf numFmtId="0" fontId="10" fillId="0" borderId="3" xfId="0" applyFont="1" applyBorder="1" applyAlignment="1">
      <alignment horizontal="center"/>
    </xf>
    <xf numFmtId="0" fontId="10" fillId="0" borderId="14" xfId="0" applyFont="1" applyBorder="1" applyAlignment="1">
      <alignment vertical="center"/>
    </xf>
    <xf numFmtId="0" fontId="11" fillId="0" borderId="9" xfId="0" applyFont="1" applyBorder="1" applyAlignment="1">
      <alignment vertical="center"/>
    </xf>
    <xf numFmtId="0" fontId="10" fillId="0" borderId="9" xfId="0" applyFont="1" applyBorder="1" applyAlignment="1">
      <alignment horizontal="left" vertical="center"/>
    </xf>
    <xf numFmtId="0" fontId="10" fillId="14" borderId="10" xfId="0" applyFont="1" applyFill="1" applyBorder="1" applyAlignment="1" applyProtection="1">
      <alignment vertical="center" wrapText="1"/>
      <protection locked="0"/>
    </xf>
    <xf numFmtId="0" fontId="0" fillId="14" borderId="11" xfId="0" applyFill="1" applyBorder="1" applyAlignment="1" applyProtection="1">
      <alignment vertical="center" wrapText="1"/>
      <protection locked="0"/>
    </xf>
    <xf numFmtId="0" fontId="0" fillId="14" borderId="12" xfId="0" applyFill="1" applyBorder="1" applyAlignment="1" applyProtection="1">
      <alignment vertical="center" wrapText="1"/>
      <protection locked="0"/>
    </xf>
    <xf numFmtId="0" fontId="53" fillId="0" borderId="25" xfId="0" applyFont="1" applyBorder="1" applyAlignment="1">
      <alignment horizontal="left" vertical="top" wrapText="1"/>
    </xf>
    <xf numFmtId="0" fontId="56" fillId="0" borderId="27" xfId="0" applyFont="1" applyBorder="1" applyAlignment="1">
      <alignment vertical="center"/>
    </xf>
    <xf numFmtId="0" fontId="58" fillId="0" borderId="25" xfId="0" applyFont="1" applyBorder="1" applyAlignment="1">
      <alignment horizontal="center" vertical="center"/>
    </xf>
    <xf numFmtId="0" fontId="56" fillId="0" borderId="0" xfId="0" applyFont="1"/>
    <xf numFmtId="0" fontId="56" fillId="0" borderId="7" xfId="0" applyFont="1" applyBorder="1" applyAlignment="1">
      <alignment vertical="center" wrapText="1"/>
    </xf>
    <xf numFmtId="0" fontId="56" fillId="0" borderId="0" xfId="0" applyFont="1" applyProtection="1">
      <protection locked="0"/>
    </xf>
    <xf numFmtId="0" fontId="56" fillId="0" borderId="41" xfId="0" applyFont="1" applyBorder="1" applyAlignment="1" applyProtection="1">
      <alignment horizontal="center" vertical="center" wrapText="1"/>
      <protection locked="0"/>
    </xf>
    <xf numFmtId="0" fontId="12" fillId="11" borderId="42" xfId="0" applyFont="1" applyFill="1" applyBorder="1" applyAlignment="1">
      <alignment horizontal="center" vertical="center" wrapText="1"/>
    </xf>
    <xf numFmtId="0" fontId="0" fillId="0" borderId="40" xfId="0" applyBorder="1" applyAlignment="1">
      <alignment horizontal="center" vertical="center" wrapText="1"/>
    </xf>
    <xf numFmtId="0" fontId="10" fillId="11" borderId="42" xfId="0" applyFont="1" applyFill="1" applyBorder="1" applyAlignment="1">
      <alignment horizontal="center" vertical="center" wrapText="1"/>
    </xf>
    <xf numFmtId="0" fontId="10" fillId="11" borderId="74" xfId="0" applyFont="1" applyFill="1" applyBorder="1" applyAlignment="1">
      <alignment horizontal="center" vertical="center" wrapText="1"/>
    </xf>
    <xf numFmtId="0" fontId="0" fillId="0" borderId="67" xfId="0" applyBorder="1" applyAlignment="1">
      <alignment horizontal="center" vertical="center" wrapText="1"/>
    </xf>
    <xf numFmtId="0" fontId="10" fillId="0" borderId="0" xfId="0" applyFont="1" applyAlignment="1">
      <alignment vertical="center"/>
    </xf>
    <xf numFmtId="0" fontId="10" fillId="11" borderId="41" xfId="0" applyFont="1" applyFill="1" applyBorder="1" applyAlignment="1">
      <alignment horizontal="center" vertical="center" wrapText="1"/>
    </xf>
    <xf numFmtId="0" fontId="0" fillId="0" borderId="21" xfId="0" applyBorder="1" applyAlignment="1">
      <alignment horizontal="center" vertical="center" wrapText="1"/>
    </xf>
    <xf numFmtId="0" fontId="48" fillId="11" borderId="35" xfId="0" applyFont="1" applyFill="1" applyBorder="1" applyAlignment="1">
      <alignment horizontal="center" vertical="center" wrapText="1"/>
    </xf>
    <xf numFmtId="0" fontId="50" fillId="0" borderId="64" xfId="0" applyFont="1" applyBorder="1" applyAlignment="1">
      <alignment horizontal="center" vertical="center" wrapText="1"/>
    </xf>
    <xf numFmtId="0" fontId="19" fillId="11" borderId="42" xfId="0" applyFont="1" applyFill="1" applyBorder="1" applyAlignment="1">
      <alignment horizontal="center" vertical="center" wrapText="1"/>
    </xf>
    <xf numFmtId="0" fontId="10" fillId="0" borderId="42" xfId="0" applyFont="1" applyBorder="1" applyAlignment="1">
      <alignment horizontal="center" vertical="center" wrapText="1" shrinkToFit="1"/>
    </xf>
    <xf numFmtId="0" fontId="0" fillId="0" borderId="18" xfId="0" applyBorder="1"/>
    <xf numFmtId="0" fontId="0" fillId="0" borderId="13" xfId="0" applyBorder="1"/>
    <xf numFmtId="0" fontId="10" fillId="3" borderId="42" xfId="0" applyFont="1" applyFill="1" applyBorder="1" applyAlignment="1" applyProtection="1">
      <alignment horizontal="center" vertical="center" wrapText="1"/>
      <protection locked="0"/>
    </xf>
    <xf numFmtId="0" fontId="24" fillId="3" borderId="42" xfId="0" applyFont="1" applyFill="1" applyBorder="1" applyAlignment="1" applyProtection="1">
      <alignment horizontal="left" vertical="top" wrapText="1"/>
      <protection locked="0"/>
    </xf>
    <xf numFmtId="0" fontId="24" fillId="3" borderId="74" xfId="0" applyFont="1" applyFill="1" applyBorder="1" applyAlignment="1" applyProtection="1">
      <alignment horizontal="left" vertical="top" wrapText="1"/>
      <protection locked="0"/>
    </xf>
    <xf numFmtId="0" fontId="0" fillId="0" borderId="75" xfId="0" applyBorder="1"/>
    <xf numFmtId="0" fontId="0" fillId="0" borderId="14" xfId="0" applyBorder="1"/>
    <xf numFmtId="0" fontId="24" fillId="0" borderId="41" xfId="0" applyFont="1" applyBorder="1" applyAlignment="1">
      <alignment horizontal="left" vertical="center"/>
    </xf>
    <xf numFmtId="0" fontId="0" fillId="0" borderId="17" xfId="0" applyBorder="1"/>
    <xf numFmtId="0" fontId="0" fillId="0" borderId="5" xfId="0" applyBorder="1"/>
    <xf numFmtId="0" fontId="3" fillId="0" borderId="42" xfId="0" applyFont="1" applyBorder="1" applyAlignment="1">
      <alignment horizontal="left" vertical="top" wrapText="1"/>
    </xf>
    <xf numFmtId="0" fontId="10" fillId="10" borderId="42" xfId="0" applyFont="1" applyFill="1" applyBorder="1" applyAlignment="1">
      <alignment horizontal="center" vertical="center" wrapText="1" shrinkToFit="1"/>
    </xf>
    <xf numFmtId="0" fontId="10" fillId="0" borderId="16" xfId="0" applyFont="1" applyBorder="1" applyAlignment="1">
      <alignment horizontal="center" vertical="center" wrapText="1" shrinkToFit="1"/>
    </xf>
    <xf numFmtId="0" fontId="0" fillId="0" borderId="40" xfId="0" applyBorder="1"/>
    <xf numFmtId="0" fontId="10" fillId="3" borderId="16"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left" vertical="top" wrapText="1"/>
      <protection locked="0"/>
    </xf>
    <xf numFmtId="0" fontId="24" fillId="3" borderId="20" xfId="0" applyFont="1" applyFill="1" applyBorder="1" applyAlignment="1" applyProtection="1">
      <alignment horizontal="left" vertical="top" wrapText="1"/>
      <protection locked="0"/>
    </xf>
    <xf numFmtId="0" fontId="0" fillId="0" borderId="67" xfId="0" applyBorder="1"/>
    <xf numFmtId="0" fontId="24" fillId="0" borderId="19" xfId="0" applyFont="1" applyBorder="1" applyAlignment="1">
      <alignment horizontal="left" vertical="center"/>
    </xf>
    <xf numFmtId="0" fontId="0" fillId="0" borderId="21" xfId="0" applyBorder="1"/>
    <xf numFmtId="0" fontId="3" fillId="0" borderId="16" xfId="0" applyFont="1" applyBorder="1" applyAlignment="1">
      <alignment horizontal="left" vertical="top" wrapText="1"/>
    </xf>
    <xf numFmtId="0" fontId="10" fillId="4" borderId="16" xfId="0" applyFont="1" applyFill="1" applyBorder="1" applyAlignment="1">
      <alignment horizontal="center" vertical="center" wrapText="1" shrinkToFit="1"/>
    </xf>
    <xf numFmtId="0" fontId="0" fillId="0" borderId="18" xfId="0" applyBorder="1" applyAlignment="1">
      <alignment wrapText="1"/>
    </xf>
    <xf numFmtId="0" fontId="0" fillId="0" borderId="13" xfId="0" applyBorder="1" applyAlignment="1">
      <alignment wrapText="1"/>
    </xf>
    <xf numFmtId="0" fontId="0" fillId="0" borderId="75" xfId="0" applyBorder="1" applyAlignment="1">
      <alignment wrapText="1"/>
    </xf>
    <xf numFmtId="0" fontId="0" fillId="0" borderId="14" xfId="0" applyBorder="1" applyAlignment="1">
      <alignment wrapText="1"/>
    </xf>
    <xf numFmtId="49" fontId="24" fillId="0" borderId="41" xfId="0" applyNumberFormat="1" applyFont="1" applyBorder="1" applyAlignment="1">
      <alignment horizontal="left" vertical="center" wrapText="1"/>
    </xf>
    <xf numFmtId="0" fontId="0" fillId="0" borderId="17" xfId="0" applyBorder="1" applyAlignment="1">
      <alignment wrapText="1"/>
    </xf>
    <xf numFmtId="0" fontId="0" fillId="0" borderId="5" xfId="0" applyBorder="1" applyAlignment="1">
      <alignment wrapText="1"/>
    </xf>
    <xf numFmtId="49" fontId="24" fillId="0" borderId="19" xfId="0" applyNumberFormat="1" applyFont="1" applyBorder="1" applyAlignment="1">
      <alignment horizontal="left" vertical="center" wrapText="1"/>
    </xf>
    <xf numFmtId="0" fontId="3" fillId="0" borderId="16" xfId="0" applyFont="1" applyBorder="1" applyAlignment="1">
      <alignment vertical="top" wrapText="1"/>
    </xf>
    <xf numFmtId="0" fontId="52" fillId="0" borderId="18" xfId="0" applyFont="1" applyBorder="1" applyAlignment="1">
      <alignment wrapText="1"/>
    </xf>
    <xf numFmtId="0" fontId="52" fillId="0" borderId="13" xfId="0" applyFont="1" applyBorder="1" applyAlignment="1">
      <alignment wrapText="1"/>
    </xf>
    <xf numFmtId="0" fontId="0" fillId="0" borderId="40" xfId="0" applyBorder="1" applyAlignment="1">
      <alignment wrapText="1"/>
    </xf>
    <xf numFmtId="0" fontId="0" fillId="0" borderId="67" xfId="0" applyBorder="1" applyAlignment="1">
      <alignment wrapText="1"/>
    </xf>
    <xf numFmtId="0" fontId="0" fillId="0" borderId="21" xfId="0" applyBorder="1" applyAlignment="1">
      <alignment wrapText="1"/>
    </xf>
    <xf numFmtId="0" fontId="10" fillId="4" borderId="42" xfId="0" applyFont="1" applyFill="1" applyBorder="1" applyAlignment="1">
      <alignment horizontal="center" vertical="center" wrapText="1" shrinkToFit="1"/>
    </xf>
    <xf numFmtId="0" fontId="10" fillId="3" borderId="11" xfId="0" applyFont="1" applyFill="1" applyBorder="1" applyAlignment="1" applyProtection="1">
      <alignment vertical="center" wrapText="1"/>
      <protection locked="0"/>
    </xf>
    <xf numFmtId="0" fontId="10" fillId="0" borderId="11" xfId="0"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7" fillId="0" borderId="8" xfId="0" applyFont="1" applyBorder="1" applyAlignment="1">
      <alignment horizontal="left" vertical="top" wrapText="1"/>
    </xf>
    <xf numFmtId="0" fontId="20" fillId="0" borderId="8" xfId="0" applyFont="1" applyBorder="1" applyAlignment="1">
      <alignment horizontal="left" vertical="top" wrapText="1"/>
    </xf>
    <xf numFmtId="0" fontId="10" fillId="3" borderId="27" xfId="0" applyFont="1" applyFill="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0" fillId="3" borderId="7" xfId="0" applyFont="1" applyFill="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0" fillId="3" borderId="7" xfId="0" applyFont="1" applyFill="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3" borderId="49" xfId="0" applyFont="1" applyFill="1"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56" fillId="3" borderId="0" xfId="0" applyFont="1" applyFill="1" applyAlignment="1" applyProtection="1">
      <alignment horizontal="left" vertical="top" wrapText="1"/>
      <protection locked="0"/>
    </xf>
    <xf numFmtId="0" fontId="56" fillId="3" borderId="45" xfId="0" applyFont="1" applyFill="1" applyBorder="1" applyAlignment="1" applyProtection="1">
      <alignment horizontal="left" vertical="top" wrapText="1"/>
      <protection locked="0"/>
    </xf>
    <xf numFmtId="0" fontId="10" fillId="0" borderId="39" xfId="0" applyFont="1" applyBorder="1"/>
    <xf numFmtId="0" fontId="10" fillId="2" borderId="52" xfId="0" applyFont="1" applyFill="1" applyBorder="1" applyAlignment="1">
      <alignment horizontal="center" vertical="center"/>
    </xf>
    <xf numFmtId="0" fontId="10" fillId="0" borderId="48" xfId="0" applyFont="1" applyBorder="1"/>
    <xf numFmtId="0" fontId="10" fillId="0" borderId="33" xfId="0" applyFont="1" applyBorder="1"/>
    <xf numFmtId="0" fontId="10" fillId="2" borderId="49" xfId="0" applyFont="1" applyFill="1" applyBorder="1" applyAlignment="1">
      <alignment horizontal="center"/>
    </xf>
    <xf numFmtId="0" fontId="10" fillId="0" borderId="46" xfId="0" applyFont="1" applyBorder="1"/>
    <xf numFmtId="0" fontId="10" fillId="0" borderId="50" xfId="0" applyFont="1" applyBorder="1"/>
    <xf numFmtId="0" fontId="56" fillId="3" borderId="53" xfId="0" applyFont="1" applyFill="1" applyBorder="1" applyAlignment="1" applyProtection="1">
      <alignment horizontal="left" vertical="top" wrapText="1"/>
      <protection locked="0"/>
    </xf>
    <xf numFmtId="0" fontId="56" fillId="3" borderId="54" xfId="0" applyFont="1" applyFill="1" applyBorder="1" applyAlignment="1" applyProtection="1">
      <alignment horizontal="left" vertical="top" wrapText="1"/>
      <protection locked="0"/>
    </xf>
    <xf numFmtId="0" fontId="56" fillId="3" borderId="44" xfId="0" applyFont="1" applyFill="1" applyBorder="1" applyAlignment="1" applyProtection="1">
      <alignment horizontal="left" vertical="top" wrapText="1"/>
      <protection locked="0"/>
    </xf>
    <xf numFmtId="0" fontId="57" fillId="0" borderId="0" xfId="0" applyFont="1" applyAlignment="1">
      <alignment horizontal="left" vertical="top" wrapText="1"/>
    </xf>
    <xf numFmtId="0" fontId="57" fillId="0" borderId="45" xfId="0" applyFont="1" applyBorder="1" applyAlignment="1">
      <alignment horizontal="left" vertical="top" wrapText="1"/>
    </xf>
    <xf numFmtId="0" fontId="57" fillId="0" borderId="0" xfId="0" applyFont="1" applyAlignment="1">
      <alignment horizontal="left" vertical="top"/>
    </xf>
    <xf numFmtId="0" fontId="57" fillId="0" borderId="45" xfId="0" applyFont="1" applyBorder="1" applyAlignment="1">
      <alignment horizontal="left" vertical="top"/>
    </xf>
    <xf numFmtId="0" fontId="56" fillId="3" borderId="44" xfId="0" applyFont="1" applyFill="1" applyBorder="1" applyAlignment="1" applyProtection="1">
      <alignment horizontal="left" vertical="top"/>
      <protection locked="0"/>
    </xf>
    <xf numFmtId="0" fontId="10" fillId="3" borderId="0" xfId="0" applyFont="1" applyFill="1" applyAlignment="1" applyProtection="1">
      <alignment horizontal="left" vertical="top" wrapText="1"/>
      <protection locked="0"/>
    </xf>
    <xf numFmtId="0" fontId="10" fillId="3" borderId="45" xfId="0" applyFont="1" applyFill="1" applyBorder="1" applyAlignment="1" applyProtection="1">
      <alignment horizontal="left" vertical="top" wrapText="1"/>
      <protection locked="0"/>
    </xf>
    <xf numFmtId="0" fontId="56" fillId="3" borderId="39" xfId="0" applyFont="1" applyFill="1" applyBorder="1" applyAlignment="1" applyProtection="1">
      <alignment horizontal="left" vertical="top" wrapText="1"/>
      <protection locked="0"/>
    </xf>
    <xf numFmtId="0" fontId="56" fillId="3" borderId="51"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10" fillId="0" borderId="0" xfId="0" applyFont="1" applyAlignment="1">
      <alignment horizontal="left" vertical="top" wrapText="1"/>
    </xf>
    <xf numFmtId="0" fontId="10" fillId="2" borderId="52" xfId="0" applyFont="1" applyFill="1" applyBorder="1" applyAlignment="1">
      <alignment horizontal="center" vertical="top" wrapText="1"/>
    </xf>
    <xf numFmtId="0" fontId="10" fillId="0" borderId="48" xfId="0" applyFont="1" applyBorder="1" applyAlignment="1">
      <alignment horizontal="center" vertical="top" wrapText="1"/>
    </xf>
    <xf numFmtId="0" fontId="10" fillId="0" borderId="33" xfId="0" applyFont="1" applyBorder="1" applyAlignment="1">
      <alignment horizontal="center" vertical="top" wrapText="1"/>
    </xf>
    <xf numFmtId="0" fontId="10" fillId="2" borderId="55" xfId="0" applyFont="1" applyFill="1" applyBorder="1" applyAlignment="1">
      <alignment horizontal="center" vertical="top" wrapText="1"/>
    </xf>
    <xf numFmtId="0" fontId="10" fillId="0" borderId="43" xfId="0" applyFont="1" applyBorder="1" applyAlignment="1">
      <alignment horizontal="center" vertical="top" wrapText="1"/>
    </xf>
    <xf numFmtId="0" fontId="10" fillId="0" borderId="47" xfId="0" applyFont="1" applyBorder="1" applyAlignment="1">
      <alignment horizontal="center" vertical="top" wrapText="1"/>
    </xf>
    <xf numFmtId="0" fontId="10" fillId="3" borderId="53" xfId="0" applyFont="1" applyFill="1" applyBorder="1" applyAlignment="1" applyProtection="1">
      <alignment horizontal="left" vertical="top" wrapText="1"/>
      <protection locked="0"/>
    </xf>
    <xf numFmtId="0" fontId="10" fillId="3" borderId="54" xfId="0" applyFont="1" applyFill="1" applyBorder="1" applyAlignment="1" applyProtection="1">
      <alignment horizontal="left" vertical="top" wrapText="1"/>
      <protection locked="0"/>
    </xf>
    <xf numFmtId="0" fontId="10" fillId="3" borderId="39" xfId="0" applyFont="1" applyFill="1" applyBorder="1" applyAlignment="1" applyProtection="1">
      <alignment horizontal="left" vertical="top" wrapText="1"/>
      <protection locked="0"/>
    </xf>
    <xf numFmtId="0" fontId="10" fillId="3" borderId="51" xfId="0" applyFont="1" applyFill="1" applyBorder="1" applyAlignment="1" applyProtection="1">
      <alignment horizontal="left" vertical="top" wrapText="1"/>
      <protection locked="0"/>
    </xf>
    <xf numFmtId="0" fontId="10" fillId="2" borderId="49" xfId="0" applyFont="1" applyFill="1" applyBorder="1" applyAlignment="1">
      <alignment horizontal="center" vertical="top" wrapText="1"/>
    </xf>
    <xf numFmtId="0" fontId="10" fillId="0" borderId="46" xfId="0" applyFont="1" applyBorder="1" applyAlignment="1">
      <alignment horizontal="center" vertical="top" wrapText="1"/>
    </xf>
    <xf numFmtId="0" fontId="10" fillId="0" borderId="50" xfId="0" applyFont="1" applyBorder="1" applyAlignment="1">
      <alignment horizontal="center" vertical="top" wrapText="1"/>
    </xf>
    <xf numFmtId="0" fontId="51" fillId="0" borderId="0" xfId="0" applyFont="1" applyAlignment="1">
      <alignment wrapText="1"/>
    </xf>
    <xf numFmtId="0" fontId="40" fillId="0" borderId="39" xfId="0" applyFont="1" applyBorder="1" applyAlignment="1">
      <alignment horizontal="center" wrapText="1"/>
    </xf>
    <xf numFmtId="0" fontId="40" fillId="0" borderId="39" xfId="0" applyFont="1" applyBorder="1" applyAlignment="1">
      <alignment horizontal="center"/>
    </xf>
    <xf numFmtId="0" fontId="29" fillId="9" borderId="56" xfId="0" applyFont="1" applyFill="1" applyBorder="1" applyAlignment="1">
      <alignment vertical="center" wrapText="1"/>
    </xf>
    <xf numFmtId="0" fontId="19" fillId="9" borderId="57" xfId="0" applyFont="1" applyFill="1" applyBorder="1" applyAlignment="1">
      <alignment vertical="center" wrapText="1"/>
    </xf>
    <xf numFmtId="0" fontId="19" fillId="9" borderId="58" xfId="0" applyFont="1" applyFill="1" applyBorder="1" applyAlignment="1">
      <alignment vertical="center" wrapText="1"/>
    </xf>
    <xf numFmtId="0" fontId="10" fillId="0" borderId="0" xfId="0" applyFont="1"/>
    <xf numFmtId="0" fontId="10" fillId="0" borderId="7" xfId="0" applyFont="1" applyBorder="1" applyAlignment="1">
      <alignment vertical="center" wrapText="1"/>
    </xf>
    <xf numFmtId="0" fontId="10" fillId="0" borderId="9" xfId="0" applyFont="1" applyBorder="1" applyAlignment="1">
      <alignment vertical="center" wrapText="1"/>
    </xf>
    <xf numFmtId="0" fontId="54" fillId="0" borderId="37" xfId="0" applyFont="1" applyBorder="1" applyAlignment="1">
      <alignment vertical="top" wrapText="1"/>
    </xf>
    <xf numFmtId="0" fontId="54" fillId="0" borderId="0" xfId="0" applyFont="1" applyAlignment="1">
      <alignment vertical="top" wrapText="1"/>
    </xf>
    <xf numFmtId="0" fontId="26" fillId="0" borderId="0" xfId="0" applyFont="1" applyAlignment="1">
      <alignment horizontal="center"/>
    </xf>
    <xf numFmtId="0" fontId="16" fillId="0" borderId="0" xfId="0" applyFont="1" applyAlignment="1">
      <alignment horizontal="center" vertical="center"/>
    </xf>
    <xf numFmtId="0" fontId="26" fillId="0" borderId="0" xfId="0" applyFont="1" applyAlignment="1">
      <alignment horizontal="center" vertical="center"/>
    </xf>
    <xf numFmtId="0" fontId="10" fillId="0" borderId="27" xfId="0" applyFont="1" applyBorder="1" applyAlignment="1">
      <alignment vertical="center" wrapText="1"/>
    </xf>
    <xf numFmtId="0" fontId="10" fillId="0" borderId="28" xfId="0" applyFont="1" applyBorder="1" applyAlignment="1">
      <alignment vertical="center" wrapText="1"/>
    </xf>
    <xf numFmtId="176" fontId="10" fillId="0" borderId="49" xfId="0" applyNumberFormat="1" applyFont="1" applyBorder="1" applyAlignment="1">
      <alignment horizontal="left" vertical="center" wrapText="1"/>
    </xf>
    <xf numFmtId="0" fontId="10" fillId="0" borderId="46" xfId="0" applyFont="1" applyBorder="1" applyAlignment="1">
      <alignment horizontal="left" vertical="center" wrapText="1"/>
    </xf>
    <xf numFmtId="0" fontId="10" fillId="0" borderId="50" xfId="0" applyFont="1" applyBorder="1" applyAlignment="1">
      <alignment horizontal="left" vertical="center" wrapText="1"/>
    </xf>
    <xf numFmtId="0" fontId="10" fillId="0" borderId="41" xfId="0" applyFont="1" applyBorder="1" applyAlignment="1">
      <alignment vertical="center" wrapText="1"/>
    </xf>
    <xf numFmtId="0" fontId="10" fillId="0" borderId="17" xfId="0" applyFont="1" applyBorder="1" applyAlignment="1">
      <alignment vertical="center" wrapText="1"/>
    </xf>
    <xf numFmtId="0" fontId="10" fillId="0" borderId="21" xfId="0" applyFont="1" applyBorder="1" applyAlignment="1">
      <alignment vertical="center" wrapText="1"/>
    </xf>
    <xf numFmtId="0" fontId="10" fillId="3" borderId="62" xfId="0" applyFont="1" applyFill="1" applyBorder="1" applyAlignment="1" applyProtection="1">
      <alignment horizontal="left" vertical="top" wrapText="1"/>
      <protection locked="0"/>
    </xf>
    <xf numFmtId="0" fontId="10" fillId="0" borderId="11" xfId="0" applyFont="1" applyBorder="1" applyAlignment="1">
      <alignment vertical="center" wrapText="1"/>
    </xf>
    <xf numFmtId="0" fontId="10" fillId="0" borderId="12" xfId="0" applyFont="1" applyBorder="1" applyAlignment="1">
      <alignment vertical="center" wrapText="1"/>
    </xf>
    <xf numFmtId="0" fontId="56" fillId="0" borderId="27" xfId="0" applyFont="1" applyBorder="1" applyAlignment="1">
      <alignment vertical="center" wrapText="1"/>
    </xf>
    <xf numFmtId="0" fontId="56" fillId="0" borderId="7" xfId="0" applyFont="1" applyBorder="1" applyAlignment="1">
      <alignment horizontal="left" vertical="center" wrapText="1"/>
    </xf>
    <xf numFmtId="0" fontId="56" fillId="0" borderId="7" xfId="0" applyFont="1" applyBorder="1" applyAlignment="1">
      <alignment horizontal="left" wrapText="1"/>
    </xf>
    <xf numFmtId="0" fontId="24" fillId="0" borderId="17" xfId="0" applyFont="1" applyBorder="1" applyAlignment="1">
      <alignment vertical="center"/>
    </xf>
    <xf numFmtId="0" fontId="3" fillId="0" borderId="18" xfId="0" applyFont="1" applyBorder="1" applyAlignment="1">
      <alignment horizontal="left" vertical="top" wrapText="1"/>
    </xf>
    <xf numFmtId="0" fontId="10" fillId="4" borderId="18" xfId="0" applyFont="1" applyFill="1" applyBorder="1" applyAlignment="1">
      <alignment horizontal="center" vertical="center" wrapText="1" shrinkToFit="1"/>
    </xf>
    <xf numFmtId="0" fontId="10" fillId="3" borderId="18" xfId="0" applyFont="1" applyFill="1" applyBorder="1" applyAlignment="1" applyProtection="1">
      <alignment horizontal="center" vertical="center" wrapText="1"/>
      <protection locked="0"/>
    </xf>
    <xf numFmtId="0" fontId="24" fillId="3" borderId="18" xfId="0" applyFont="1" applyFill="1" applyBorder="1" applyAlignment="1" applyProtection="1">
      <alignment horizontal="left" vertical="top" wrapText="1"/>
      <protection locked="0"/>
    </xf>
    <xf numFmtId="0" fontId="24" fillId="3" borderId="75" xfId="0" applyFont="1" applyFill="1" applyBorder="1" applyAlignment="1" applyProtection="1">
      <alignment horizontal="left" vertical="top" wrapText="1"/>
      <protection locked="0"/>
    </xf>
    <xf numFmtId="0" fontId="24" fillId="0" borderId="41" xfId="0" applyFont="1" applyBorder="1" applyAlignment="1">
      <alignment vertical="center"/>
    </xf>
    <xf numFmtId="0" fontId="11" fillId="11" borderId="42" xfId="0" applyFont="1" applyFill="1" applyBorder="1" applyAlignment="1">
      <alignment horizontal="center" vertical="center" wrapText="1"/>
    </xf>
    <xf numFmtId="0" fontId="24" fillId="0" borderId="19" xfId="0" applyFont="1" applyBorder="1" applyAlignment="1">
      <alignment vertical="center"/>
    </xf>
    <xf numFmtId="49" fontId="24" fillId="0" borderId="41" xfId="0" applyNumberFormat="1" applyFont="1" applyBorder="1" applyAlignment="1">
      <alignment vertical="center" wrapText="1"/>
    </xf>
    <xf numFmtId="49" fontId="24" fillId="0" borderId="19" xfId="0" applyNumberFormat="1" applyFont="1" applyBorder="1" applyAlignment="1">
      <alignment vertical="center" wrapText="1"/>
    </xf>
    <xf numFmtId="0" fontId="43" fillId="0" borderId="0" xfId="0" applyFont="1" applyAlignment="1">
      <alignment horizontal="center" wrapText="1"/>
    </xf>
    <xf numFmtId="0" fontId="16" fillId="0" borderId="0" xfId="0" applyFont="1" applyAlignment="1">
      <alignment horizontal="center"/>
    </xf>
    <xf numFmtId="0" fontId="15" fillId="0" borderId="0" xfId="0" applyFont="1" applyAlignment="1">
      <alignment horizontal="center" wrapText="1"/>
    </xf>
    <xf numFmtId="176" fontId="15" fillId="0" borderId="0" xfId="0" applyNumberFormat="1" applyFont="1" applyAlignment="1">
      <alignment horizontal="center" wrapText="1"/>
    </xf>
    <xf numFmtId="0" fontId="0" fillId="0" borderId="0" xfId="0" applyAlignment="1">
      <alignment horizontal="center" wrapText="1"/>
    </xf>
    <xf numFmtId="0" fontId="10" fillId="0" borderId="38" xfId="0" applyFont="1" applyBorder="1" applyAlignment="1" applyProtection="1">
      <alignment horizontal="left" vertical="top" wrapText="1"/>
      <protection locked="0"/>
    </xf>
    <xf numFmtId="0" fontId="0" fillId="0" borderId="39" xfId="0" applyBorder="1" applyAlignment="1">
      <alignment horizontal="left" vertical="top" wrapText="1"/>
    </xf>
    <xf numFmtId="0" fontId="0" fillId="0" borderId="51" xfId="0" applyBorder="1" applyAlignment="1">
      <alignment horizontal="left" vertical="top" wrapText="1"/>
    </xf>
    <xf numFmtId="0" fontId="39" fillId="0" borderId="4" xfId="0" applyFont="1" applyBorder="1" applyAlignment="1">
      <alignment vertical="center" wrapText="1"/>
    </xf>
    <xf numFmtId="0" fontId="39" fillId="0" borderId="7" xfId="0" applyFont="1" applyBorder="1" applyAlignment="1">
      <alignment vertical="center" wrapText="1"/>
    </xf>
    <xf numFmtId="0" fontId="10" fillId="3" borderId="52" xfId="0" applyFont="1" applyFill="1"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10" fillId="3" borderId="37"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45" xfId="0" applyFill="1" applyBorder="1" applyAlignment="1" applyProtection="1">
      <alignment horizontal="left" vertical="top" wrapText="1"/>
      <protection locked="0"/>
    </xf>
    <xf numFmtId="0" fontId="10" fillId="3" borderId="38" xfId="0" applyFont="1" applyFill="1" applyBorder="1" applyAlignment="1" applyProtection="1">
      <alignment horizontal="left" vertical="top" wrapText="1"/>
      <protection locked="0"/>
    </xf>
    <xf numFmtId="0" fontId="0" fillId="3" borderId="39" xfId="0" applyFill="1" applyBorder="1" applyAlignment="1" applyProtection="1">
      <alignment horizontal="left" vertical="top" wrapText="1"/>
      <protection locked="0"/>
    </xf>
    <xf numFmtId="0" fontId="0" fillId="3" borderId="51" xfId="0" applyFill="1" applyBorder="1" applyAlignment="1" applyProtection="1">
      <alignment horizontal="left" vertical="top" wrapText="1"/>
      <protection locked="0"/>
    </xf>
    <xf numFmtId="0" fontId="10" fillId="0" borderId="26" xfId="0" applyFont="1" applyBorder="1" applyAlignment="1">
      <alignment vertical="center" wrapText="1"/>
    </xf>
    <xf numFmtId="0" fontId="0" fillId="0" borderId="27" xfId="0" applyBorder="1" applyAlignment="1">
      <alignment vertical="center" wrapText="1"/>
    </xf>
    <xf numFmtId="0" fontId="10" fillId="0" borderId="0" xfId="0" applyFont="1" applyProtection="1">
      <protection locked="0"/>
    </xf>
    <xf numFmtId="0" fontId="10" fillId="0" borderId="22" xfId="0" applyFont="1" applyBorder="1" applyAlignment="1" applyProtection="1">
      <alignment vertical="center" wrapText="1"/>
      <protection locked="0"/>
    </xf>
    <xf numFmtId="0" fontId="0" fillId="0" borderId="8" xfId="0" applyBorder="1" applyAlignment="1">
      <alignment vertical="center" wrapText="1"/>
    </xf>
    <xf numFmtId="0" fontId="0" fillId="0" borderId="1" xfId="0" applyBorder="1" applyAlignment="1">
      <alignment vertical="center" wrapText="1"/>
    </xf>
    <xf numFmtId="0" fontId="10" fillId="14" borderId="22" xfId="0" applyFont="1" applyFill="1" applyBorder="1" applyAlignment="1" applyProtection="1">
      <alignment vertical="top" wrapText="1"/>
      <protection locked="0"/>
    </xf>
    <xf numFmtId="0" fontId="10" fillId="14" borderId="8" xfId="0" applyFont="1" applyFill="1" applyBorder="1" applyAlignment="1" applyProtection="1">
      <alignment vertical="top" wrapText="1"/>
      <protection locked="0"/>
    </xf>
    <xf numFmtId="0" fontId="10" fillId="14" borderId="24" xfId="0" applyFont="1" applyFill="1" applyBorder="1" applyAlignment="1" applyProtection="1">
      <alignment vertical="top" wrapText="1"/>
      <protection locked="0"/>
    </xf>
    <xf numFmtId="0" fontId="56" fillId="0" borderId="6" xfId="0" applyFont="1" applyBorder="1" applyAlignment="1" applyProtection="1">
      <alignment vertical="center" wrapText="1"/>
      <protection locked="0"/>
    </xf>
    <xf numFmtId="0" fontId="57" fillId="0" borderId="6" xfId="0" applyFont="1" applyBorder="1" applyAlignment="1">
      <alignment vertical="center" wrapText="1"/>
    </xf>
    <xf numFmtId="0" fontId="57" fillId="0" borderId="35" xfId="0" applyFont="1" applyBorder="1" applyAlignment="1" applyProtection="1">
      <alignment horizontal="center" vertical="center" wrapText="1"/>
      <protection locked="0"/>
    </xf>
    <xf numFmtId="0" fontId="57" fillId="0" borderId="48" xfId="0" applyFont="1" applyBorder="1" applyAlignment="1">
      <alignment horizontal="center" vertical="center" wrapText="1"/>
    </xf>
    <xf numFmtId="0" fontId="57" fillId="0" borderId="33" xfId="0" applyFont="1" applyBorder="1" applyAlignment="1">
      <alignment horizontal="center" vertical="center" wrapText="1"/>
    </xf>
    <xf numFmtId="0" fontId="10" fillId="0" borderId="4" xfId="0" applyFont="1"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10" fillId="14" borderId="22" xfId="0" applyFont="1" applyFill="1" applyBorder="1" applyAlignment="1" applyProtection="1">
      <alignment horizontal="left" vertical="top" wrapText="1"/>
      <protection locked="0"/>
    </xf>
    <xf numFmtId="0" fontId="0" fillId="14" borderId="8" xfId="0" applyFill="1" applyBorder="1" applyAlignment="1" applyProtection="1">
      <alignment horizontal="left" vertical="top" wrapText="1"/>
      <protection locked="0"/>
    </xf>
    <xf numFmtId="0" fontId="0" fillId="14" borderId="24" xfId="0" applyFill="1" applyBorder="1" applyAlignment="1" applyProtection="1">
      <alignment horizontal="left" vertical="top" wrapText="1"/>
      <protection locked="0"/>
    </xf>
    <xf numFmtId="0" fontId="10" fillId="0" borderId="22" xfId="0" applyFont="1" applyBorder="1" applyAlignment="1">
      <alignment horizontal="left" vertical="top" wrapText="1"/>
    </xf>
    <xf numFmtId="0" fontId="0" fillId="0" borderId="8" xfId="0" applyBorder="1" applyAlignment="1">
      <alignment horizontal="left" vertical="top" wrapText="1"/>
    </xf>
    <xf numFmtId="0" fontId="0" fillId="0" borderId="24" xfId="0" applyBorder="1" applyAlignment="1">
      <alignment horizontal="left" vertical="top" wrapText="1"/>
    </xf>
    <xf numFmtId="0" fontId="10" fillId="0" borderId="37" xfId="0" applyFont="1" applyBorder="1" applyAlignment="1">
      <alignment horizontal="left" vertical="top" wrapText="1"/>
    </xf>
    <xf numFmtId="0" fontId="0" fillId="0" borderId="0" xfId="0" applyAlignment="1">
      <alignment horizontal="left" vertical="top" wrapText="1"/>
    </xf>
    <xf numFmtId="0" fontId="0" fillId="0" borderId="45" xfId="0" applyBorder="1" applyAlignment="1">
      <alignment horizontal="left" vertical="top" wrapText="1"/>
    </xf>
    <xf numFmtId="0" fontId="18" fillId="0" borderId="39" xfId="0" applyFont="1" applyBorder="1" applyAlignment="1">
      <alignment vertical="center"/>
    </xf>
    <xf numFmtId="0" fontId="10" fillId="14" borderId="22" xfId="0" applyFont="1" applyFill="1" applyBorder="1" applyAlignment="1">
      <alignment horizontal="left" vertical="top" wrapText="1"/>
    </xf>
    <xf numFmtId="0" fontId="0" fillId="14" borderId="8" xfId="0" applyFill="1" applyBorder="1" applyAlignment="1">
      <alignment horizontal="left" vertical="top" wrapText="1"/>
    </xf>
    <xf numFmtId="0" fontId="0" fillId="14" borderId="24" xfId="0" applyFill="1" applyBorder="1" applyAlignment="1">
      <alignment horizontal="left" vertical="top" wrapText="1"/>
    </xf>
    <xf numFmtId="0" fontId="10" fillId="0" borderId="22" xfId="0" applyFont="1" applyBorder="1" applyAlignment="1">
      <alignment horizontal="left" vertical="center" wrapText="1"/>
    </xf>
    <xf numFmtId="0" fontId="0" fillId="0" borderId="8" xfId="0" applyBorder="1" applyAlignment="1">
      <alignment horizontal="left" vertical="center" wrapText="1"/>
    </xf>
    <xf numFmtId="0" fontId="0" fillId="0" borderId="77" xfId="0" applyBorder="1" applyAlignment="1">
      <alignment horizontal="left" vertical="center" wrapText="1"/>
    </xf>
    <xf numFmtId="0" fontId="54" fillId="0" borderId="37" xfId="0" applyFont="1" applyBorder="1" applyAlignment="1">
      <alignment horizontal="left" vertical="top" wrapText="1"/>
    </xf>
    <xf numFmtId="0" fontId="54" fillId="0" borderId="0" xfId="0" applyFont="1" applyAlignment="1">
      <alignment wrapText="1"/>
    </xf>
    <xf numFmtId="0" fontId="10" fillId="0" borderId="0" xfId="0" applyFont="1" applyAlignment="1">
      <alignment horizontal="left"/>
    </xf>
    <xf numFmtId="0" fontId="15" fillId="0" borderId="0" xfId="0" applyFont="1" applyAlignment="1" applyProtection="1">
      <alignment horizontal="center" wrapText="1"/>
      <protection locked="0"/>
    </xf>
    <xf numFmtId="0" fontId="10" fillId="0" borderId="8" xfId="0" applyFont="1" applyBorder="1" applyAlignment="1">
      <alignment horizontal="left" vertical="top" wrapText="1"/>
    </xf>
    <xf numFmtId="0" fontId="10" fillId="0" borderId="24" xfId="0" applyFont="1" applyBorder="1" applyAlignment="1">
      <alignment horizontal="left" vertical="top" wrapText="1"/>
    </xf>
    <xf numFmtId="0" fontId="10" fillId="14" borderId="8" xfId="0" applyFont="1" applyFill="1" applyBorder="1" applyAlignment="1" applyProtection="1">
      <alignment horizontal="left" vertical="top" wrapText="1"/>
      <protection locked="0"/>
    </xf>
    <xf numFmtId="0" fontId="10" fillId="14" borderId="24" xfId="0" applyFont="1" applyFill="1" applyBorder="1" applyAlignment="1" applyProtection="1">
      <alignment horizontal="left" vertical="top" wrapText="1"/>
      <protection locked="0"/>
    </xf>
    <xf numFmtId="0" fontId="10" fillId="3" borderId="44" xfId="0" applyFont="1" applyFill="1" applyBorder="1" applyAlignment="1" applyProtection="1">
      <alignment horizontal="left" vertical="top" wrapText="1"/>
      <protection locked="0"/>
    </xf>
    <xf numFmtId="0" fontId="10" fillId="0" borderId="59" xfId="0" applyFont="1" applyBorder="1" applyAlignment="1">
      <alignment horizontal="left" vertical="top" wrapText="1"/>
    </xf>
    <xf numFmtId="0" fontId="10" fillId="0" borderId="6" xfId="0" applyFont="1" applyBorder="1" applyAlignment="1">
      <alignment horizontal="left" vertical="top" wrapText="1"/>
    </xf>
    <xf numFmtId="0" fontId="10" fillId="0" borderId="60" xfId="0" applyFont="1" applyBorder="1" applyAlignment="1">
      <alignment horizontal="left" vertical="top" wrapText="1"/>
    </xf>
    <xf numFmtId="0" fontId="18" fillId="0" borderId="39" xfId="0" applyFont="1" applyBorder="1" applyAlignment="1">
      <alignment vertical="center" wrapText="1"/>
    </xf>
    <xf numFmtId="0" fontId="10" fillId="0" borderId="61" xfId="0" applyFont="1" applyBorder="1" applyAlignment="1">
      <alignment horizontal="left" vertical="top" wrapText="1"/>
    </xf>
    <xf numFmtId="0" fontId="10" fillId="0" borderId="46" xfId="0" applyFont="1" applyBorder="1" applyAlignment="1">
      <alignment horizontal="left" vertical="top" wrapText="1"/>
    </xf>
    <xf numFmtId="0" fontId="10" fillId="0" borderId="50" xfId="0" applyFont="1" applyBorder="1" applyAlignment="1">
      <alignment horizontal="left" vertical="top" wrapText="1"/>
    </xf>
    <xf numFmtId="0" fontId="10" fillId="14" borderId="38" xfId="0" applyFont="1" applyFill="1" applyBorder="1" applyAlignment="1" applyProtection="1">
      <alignment horizontal="left" vertical="top" wrapText="1"/>
      <protection locked="0"/>
    </xf>
    <xf numFmtId="0" fontId="10" fillId="14" borderId="39" xfId="0" applyFont="1" applyFill="1" applyBorder="1" applyAlignment="1" applyProtection="1">
      <alignment horizontal="left" vertical="top" wrapText="1"/>
      <protection locked="0"/>
    </xf>
    <xf numFmtId="0" fontId="10" fillId="14" borderId="51" xfId="0" applyFont="1" applyFill="1"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10" fillId="0" borderId="0" xfId="0" applyFont="1" applyAlignment="1">
      <alignment wrapText="1"/>
    </xf>
    <xf numFmtId="0" fontId="10" fillId="3" borderId="59"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10" fillId="3" borderId="60" xfId="0" applyFont="1" applyFill="1" applyBorder="1" applyAlignment="1" applyProtection="1">
      <alignment horizontal="left" vertical="top" wrapText="1"/>
      <protection locked="0"/>
    </xf>
    <xf numFmtId="0" fontId="10" fillId="2" borderId="52" xfId="0" applyFont="1" applyFill="1" applyBorder="1" applyAlignment="1">
      <alignment horizontal="center"/>
    </xf>
    <xf numFmtId="0" fontId="10" fillId="2" borderId="48" xfId="0" applyFont="1" applyFill="1" applyBorder="1" applyAlignment="1">
      <alignment horizontal="center"/>
    </xf>
    <xf numFmtId="0" fontId="10" fillId="2" borderId="33" xfId="0" applyFont="1" applyFill="1" applyBorder="1" applyAlignment="1">
      <alignment horizontal="center"/>
    </xf>
    <xf numFmtId="0" fontId="10" fillId="2" borderId="46" xfId="0" applyFont="1" applyFill="1" applyBorder="1" applyAlignment="1">
      <alignment horizontal="center"/>
    </xf>
    <xf numFmtId="0" fontId="10" fillId="2" borderId="50" xfId="0" applyFont="1" applyFill="1" applyBorder="1" applyAlignment="1">
      <alignment horizontal="center"/>
    </xf>
    <xf numFmtId="0" fontId="10" fillId="3" borderId="63" xfId="0" applyFont="1" applyFill="1" applyBorder="1" applyAlignment="1" applyProtection="1">
      <alignment horizontal="left" vertical="top" wrapText="1"/>
      <protection locked="0"/>
    </xf>
    <xf numFmtId="0" fontId="0" fillId="0" borderId="18" xfId="0" applyBorder="1" applyAlignment="1">
      <alignment vertical="top" wrapText="1"/>
    </xf>
    <xf numFmtId="0" fontId="0" fillId="0" borderId="40" xfId="0" applyBorder="1" applyAlignment="1">
      <alignment vertical="top" wrapText="1"/>
    </xf>
    <xf numFmtId="0" fontId="25" fillId="0" borderId="0" xfId="0" applyFont="1" applyAlignment="1">
      <alignment horizontal="left" vertical="top" wrapText="1"/>
    </xf>
    <xf numFmtId="0" fontId="25" fillId="0" borderId="45" xfId="0" applyFont="1" applyBorder="1" applyAlignment="1">
      <alignment horizontal="left" vertical="top" wrapText="1"/>
    </xf>
    <xf numFmtId="0" fontId="23" fillId="0" borderId="39" xfId="0" applyFont="1" applyBorder="1" applyAlignment="1">
      <alignment vertical="center" wrapText="1"/>
    </xf>
    <xf numFmtId="0" fontId="10" fillId="0" borderId="52" xfId="0" applyFont="1" applyBorder="1" applyAlignment="1">
      <alignment horizontal="left" vertical="top" wrapText="1"/>
    </xf>
    <xf numFmtId="0" fontId="25" fillId="0" borderId="48" xfId="0" applyFont="1" applyBorder="1" applyAlignment="1">
      <alignment horizontal="left" vertical="top" wrapText="1"/>
    </xf>
    <xf numFmtId="0" fontId="25" fillId="0" borderId="33" xfId="0" applyFont="1" applyBorder="1" applyAlignment="1">
      <alignment horizontal="left" vertical="top" wrapText="1"/>
    </xf>
    <xf numFmtId="0" fontId="10" fillId="0" borderId="38" xfId="0" applyFont="1" applyBorder="1" applyAlignment="1">
      <alignment vertical="center" wrapText="1"/>
    </xf>
    <xf numFmtId="0" fontId="25" fillId="0" borderId="39" xfId="0" applyFont="1" applyBorder="1" applyAlignment="1">
      <alignment vertical="center" wrapText="1"/>
    </xf>
    <xf numFmtId="0" fontId="25" fillId="0" borderId="51" xfId="0" applyFont="1" applyBorder="1" applyAlignment="1">
      <alignment vertical="center" wrapText="1"/>
    </xf>
    <xf numFmtId="0" fontId="10" fillId="0" borderId="22" xfId="0" applyFont="1" applyBorder="1" applyAlignment="1">
      <alignment vertical="center"/>
    </xf>
    <xf numFmtId="0" fontId="0" fillId="0" borderId="8" xfId="0" applyBorder="1" applyAlignment="1">
      <alignment vertical="center"/>
    </xf>
    <xf numFmtId="0" fontId="10" fillId="0" borderId="62" xfId="0" applyFont="1" applyBorder="1" applyAlignment="1">
      <alignment horizontal="left" vertical="top" wrapText="1"/>
    </xf>
    <xf numFmtId="0" fontId="10" fillId="0" borderId="39" xfId="0" applyFont="1" applyBorder="1" applyAlignment="1">
      <alignment horizontal="left" vertical="top" wrapText="1"/>
    </xf>
    <xf numFmtId="0" fontId="10" fillId="0" borderId="51" xfId="0" applyFont="1" applyBorder="1" applyAlignment="1">
      <alignment horizontal="left" vertical="top" wrapText="1"/>
    </xf>
    <xf numFmtId="0" fontId="10" fillId="0" borderId="48" xfId="0" applyFont="1" applyBorder="1" applyAlignment="1">
      <alignment horizontal="center"/>
    </xf>
    <xf numFmtId="0" fontId="10" fillId="3" borderId="35" xfId="0" applyFont="1" applyFill="1"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10" fillId="3" borderId="55" xfId="0" applyFon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10" fillId="3" borderId="55" xfId="0" applyFont="1" applyFill="1"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10" fillId="0" borderId="63" xfId="0" applyFont="1" applyBorder="1" applyAlignment="1">
      <alignment horizontal="left" vertical="top" wrapText="1"/>
    </xf>
    <xf numFmtId="0" fontId="10" fillId="0" borderId="53" xfId="0" applyFont="1" applyBorder="1" applyAlignment="1">
      <alignment horizontal="left" vertical="top" wrapText="1"/>
    </xf>
    <xf numFmtId="0" fontId="10" fillId="0" borderId="54" xfId="0" applyFont="1" applyBorder="1" applyAlignment="1">
      <alignment horizontal="left" vertical="top" wrapText="1"/>
    </xf>
    <xf numFmtId="0" fontId="0" fillId="0" borderId="7" xfId="0" applyBorder="1" applyAlignment="1" applyProtection="1">
      <alignment horizontal="left" vertical="center" wrapText="1"/>
      <protection locked="0"/>
    </xf>
    <xf numFmtId="0" fontId="0" fillId="0" borderId="46" xfId="0" applyBorder="1" applyAlignment="1">
      <alignment horizontal="left" vertical="top" wrapText="1"/>
    </xf>
    <xf numFmtId="0" fontId="0" fillId="0" borderId="50" xfId="0" applyBorder="1" applyAlignment="1">
      <alignment horizontal="left" vertical="top" wrapText="1"/>
    </xf>
    <xf numFmtId="0" fontId="17" fillId="0" borderId="36" xfId="0" applyFont="1" applyBorder="1" applyAlignment="1" applyProtection="1">
      <alignment vertical="top" wrapText="1"/>
      <protection locked="0"/>
    </xf>
    <xf numFmtId="0" fontId="17" fillId="0" borderId="65" xfId="0" applyFont="1" applyBorder="1" applyAlignment="1" applyProtection="1">
      <alignment vertical="top"/>
      <protection locked="0"/>
    </xf>
    <xf numFmtId="0" fontId="17" fillId="0" borderId="34" xfId="0" applyFont="1" applyBorder="1" applyAlignment="1" applyProtection="1">
      <alignment vertical="top"/>
      <protection locked="0"/>
    </xf>
    <xf numFmtId="0" fontId="25" fillId="0" borderId="6" xfId="0" applyFont="1" applyBorder="1" applyAlignment="1" applyProtection="1">
      <alignment horizontal="left" vertical="top" wrapText="1"/>
      <protection locked="0"/>
    </xf>
    <xf numFmtId="0" fontId="25" fillId="0" borderId="60" xfId="0" applyFont="1" applyBorder="1" applyAlignment="1" applyProtection="1">
      <alignment horizontal="left" vertical="top" wrapText="1"/>
      <protection locked="0"/>
    </xf>
    <xf numFmtId="0" fontId="25" fillId="3" borderId="0" xfId="0" applyFont="1" applyFill="1" applyAlignment="1" applyProtection="1">
      <alignment horizontal="left" vertical="top" wrapText="1"/>
      <protection locked="0"/>
    </xf>
    <xf numFmtId="0" fontId="25" fillId="3" borderId="45" xfId="0" applyFont="1" applyFill="1" applyBorder="1" applyAlignment="1" applyProtection="1">
      <alignment horizontal="left" vertical="top" wrapText="1"/>
      <protection locked="0"/>
    </xf>
    <xf numFmtId="0" fontId="25" fillId="3" borderId="39" xfId="0" applyFont="1" applyFill="1" applyBorder="1" applyAlignment="1" applyProtection="1">
      <alignment horizontal="left" vertical="top" wrapText="1"/>
      <protection locked="0"/>
    </xf>
    <xf numFmtId="0" fontId="25" fillId="3" borderId="51" xfId="0" applyFont="1" applyFill="1" applyBorder="1" applyAlignment="1" applyProtection="1">
      <alignment horizontal="left" vertical="top" wrapText="1"/>
      <protection locked="0"/>
    </xf>
    <xf numFmtId="0" fontId="59" fillId="0" borderId="0" xfId="0" applyFont="1" applyAlignment="1">
      <alignment vertical="center" wrapText="1"/>
    </xf>
  </cellXfs>
  <cellStyles count="4">
    <cellStyle name="ハイパーリンク" xfId="1" builtinId="8"/>
    <cellStyle name="標準" xfId="0" builtinId="0"/>
    <cellStyle name="標準 2" xfId="2" xr:uid="{00000000-0005-0000-0000-000002000000}"/>
    <cellStyle name="標準_Sheet1" xfId="3" xr:uid="{00000000-0005-0000-0000-000003000000}"/>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99"/>
      <color rgb="FFFFFF00"/>
      <color rgb="FF339966"/>
      <color rgb="FFCCFFFF"/>
      <color rgb="FFE5FFFF"/>
      <color rgb="FFA7FFFF"/>
      <color rgb="FFFFCC00"/>
      <color rgb="FF99CCFF"/>
      <color rgb="FFFFA48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BEE-FSV01\data\Users\ishii\Documents\42%20&#22522;&#28310;&#12539;&#32207;&#21512;&#35519;&#25972;&#22996;&#21729;&#20250;\2012&#24180;&#24230;&#22522;&#28310;\2012.05&#20844;&#38283;&#36039;&#26009;\2012&#22522;&#28310;_&#12503;&#12525;&#12464;&#12521;&#12512;&#28857;&#26908;&#26360;&#12539;&#23529;&#26619;&#22577;&#21578;&#26360;&#12308;&#12456;&#12531;&#12472;&#12491;&#12450;&#12522;&#12531;&#12464;&#31995;&#23398;&#22763;&#12309;120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法"/>
      <sheetName val="基本事項"/>
      <sheetName val="分野名"/>
      <sheetName val="行動記録"/>
      <sheetName val="審査項目と前回審査の結果"/>
      <sheetName val="①プログラム点検書（実地審査最終面談時）"/>
      <sheetName val="①審査結果と指摘事項"/>
      <sheetName val="②一次審査報告書"/>
      <sheetName val="②審査結果と指摘事項"/>
      <sheetName val="③二次審査報告書"/>
      <sheetName val="③審査結果と指摘事項"/>
      <sheetName val="④分野別審査報告書"/>
      <sheetName val="④審査結果と指摘事項"/>
      <sheetName val="⑤最終審査報告書"/>
      <sheetName val="⑤審査結果と指摘事項"/>
    </sheetNames>
    <sheetDataSet>
      <sheetData sheetId="0"/>
      <sheetData sheetId="1"/>
      <sheetData sheetId="2">
        <row r="3">
          <cell r="A3" t="str">
            <v>選択してください</v>
          </cell>
        </row>
        <row r="5">
          <cell r="A5" t="str">
            <v>化学及び関連のエンジニアリング分野</v>
          </cell>
        </row>
        <row r="6">
          <cell r="A6" t="str">
            <v>化学および化学関連分野</v>
          </cell>
        </row>
        <row r="7">
          <cell r="A7" t="str">
            <v>機械及び関連の工学分野</v>
          </cell>
        </row>
        <row r="8">
          <cell r="A8" t="str">
            <v>機械および機械関連分野</v>
          </cell>
        </row>
        <row r="9">
          <cell r="A9" t="str">
            <v>材料及び関連のエンジニアリング分野</v>
          </cell>
        </row>
        <row r="10">
          <cell r="A10" t="str">
            <v>材料および材料関連分野</v>
          </cell>
        </row>
        <row r="11">
          <cell r="A11" t="str">
            <v>地球・資源及び関連のエンジニアリング分野</v>
          </cell>
        </row>
        <row r="12">
          <cell r="A12" t="str">
            <v>地球・資源およびその関連分野</v>
          </cell>
        </row>
        <row r="13">
          <cell r="A13" t="str">
            <v>電子情報通信・コンピュータ及び関連の工学分野</v>
          </cell>
        </row>
        <row r="14">
          <cell r="A14" t="str">
            <v>電気電子及び関連の工学分野</v>
          </cell>
        </row>
        <row r="15">
          <cell r="A15" t="str">
            <v>情報および情報関連分野</v>
          </cell>
        </row>
        <row r="16">
          <cell r="A16" t="str">
            <v>電子情報通信・コンピュータ及び関連の工学分野</v>
          </cell>
        </row>
        <row r="17">
          <cell r="A17" t="str">
            <v>電気・電子・情報通信およびその関連分野</v>
          </cell>
        </row>
        <row r="18">
          <cell r="A18" t="str">
            <v>電気・電子及び関連の工学分野</v>
          </cell>
        </row>
        <row r="19">
          <cell r="A19" t="str">
            <v>土木及び関連の工学分野</v>
          </cell>
        </row>
        <row r="20">
          <cell r="A20" t="str">
            <v>土木および土木関連分野</v>
          </cell>
        </row>
        <row r="21">
          <cell r="A21" t="str">
            <v>農業工学及び関連のエンジニアリング分野</v>
          </cell>
        </row>
        <row r="22">
          <cell r="A22" t="str">
            <v>農業工学関連分野</v>
          </cell>
        </row>
        <row r="23">
          <cell r="A23" t="str">
            <v>工学（融合複合・新領域）及び関連のエンジニアリング分野</v>
          </cell>
        </row>
        <row r="24">
          <cell r="A24" t="str">
            <v>工学（融合複合・新領域）関連分野</v>
          </cell>
        </row>
        <row r="25">
          <cell r="A25" t="str">
            <v>建築学・建築工学及び関連のエンジニアリング分野</v>
          </cell>
        </row>
        <row r="26">
          <cell r="A26" t="str">
            <v>建築学および建築学関連分野</v>
          </cell>
        </row>
        <row r="27">
          <cell r="A27" t="str">
            <v>物理・応用物理学及び関連のエンジニアリング分野</v>
          </cell>
        </row>
        <row r="28">
          <cell r="A28" t="str">
            <v>物理・応用物理学関連分野</v>
          </cell>
        </row>
        <row r="29">
          <cell r="A29" t="str">
            <v>経営工学及び関連のエンジニアリング分野</v>
          </cell>
        </row>
        <row r="30">
          <cell r="A30" t="str">
            <v>経営工学関連分野</v>
          </cell>
        </row>
        <row r="31">
          <cell r="A31" t="str">
            <v>農学一般及び関連のエンジニアリング分野</v>
          </cell>
        </row>
        <row r="32">
          <cell r="A32" t="str">
            <v>農学一般関連分野</v>
          </cell>
        </row>
        <row r="33">
          <cell r="A33" t="str">
            <v>森林及び関連のエンジニアリング分野</v>
          </cell>
        </row>
        <row r="34">
          <cell r="A34" t="str">
            <v>森林および森林関連分野</v>
          </cell>
        </row>
        <row r="35">
          <cell r="A35" t="str">
            <v>環境工学及び関連のエンジニアリング分野</v>
          </cell>
        </row>
        <row r="36">
          <cell r="A36" t="str">
            <v>環境工学およびその関連分野</v>
          </cell>
        </row>
        <row r="37">
          <cell r="A37" t="str">
            <v>生物工学及び関連のエンジニアリング分野</v>
          </cell>
        </row>
        <row r="38">
          <cell r="A38" t="str">
            <v>生物工学および生物工学関連分野</v>
          </cell>
        </row>
        <row r="53">
          <cell r="A53" t="str">
            <v>選択してください</v>
          </cell>
        </row>
        <row r="55">
          <cell r="A55" t="str">
            <v>化学及び関連のエンジニアリング分野</v>
          </cell>
        </row>
        <row r="56">
          <cell r="A56" t="str">
            <v>化学および化学関連分野</v>
          </cell>
        </row>
        <row r="57">
          <cell r="A57" t="str">
            <v>機械及び関連の工学分野</v>
          </cell>
        </row>
        <row r="58">
          <cell r="A58" t="str">
            <v>機械および機械関連分野</v>
          </cell>
        </row>
        <row r="59">
          <cell r="A59" t="str">
            <v>材料及び関連のエンジニアリング分野</v>
          </cell>
        </row>
        <row r="60">
          <cell r="A60" t="str">
            <v>材料および材料関連分野</v>
          </cell>
        </row>
        <row r="61">
          <cell r="A61" t="str">
            <v>地球・資源及び関連のエンジニアリング分野</v>
          </cell>
        </row>
        <row r="62">
          <cell r="A62" t="str">
            <v>地球・資源およびその関連分野</v>
          </cell>
        </row>
        <row r="63">
          <cell r="A63" t="str">
            <v>電子情報通信・コンピュータ及び関連の工学分野</v>
          </cell>
        </row>
        <row r="64">
          <cell r="A64" t="str">
            <v>電気電子及び関連の工学分野</v>
          </cell>
        </row>
        <row r="65">
          <cell r="A65" t="str">
            <v>情報および情報関連分野</v>
          </cell>
        </row>
        <row r="66">
          <cell r="A66" t="str">
            <v>電子情報通信・コンピュータ及び関連の工学分野</v>
          </cell>
        </row>
        <row r="67">
          <cell r="A67" t="str">
            <v>電気・電子・情報通信およびその関連分野</v>
          </cell>
        </row>
        <row r="68">
          <cell r="A68" t="str">
            <v>電気・電子及び関連の工学分野</v>
          </cell>
        </row>
        <row r="69">
          <cell r="A69" t="str">
            <v>土木及び関連の工学分野</v>
          </cell>
        </row>
        <row r="70">
          <cell r="A70" t="str">
            <v>土木および土木関連分野</v>
          </cell>
        </row>
        <row r="71">
          <cell r="A71" t="str">
            <v>農業工学及び関連のエンジニアリング分野</v>
          </cell>
        </row>
        <row r="72">
          <cell r="A72" t="str">
            <v>農業工学関連分野</v>
          </cell>
        </row>
        <row r="73">
          <cell r="A73" t="str">
            <v>工学（融合複合・新領域）及び関連のエンジニアリング分野</v>
          </cell>
        </row>
        <row r="74">
          <cell r="A74" t="str">
            <v>工学（融合複合・新領域）関連分野</v>
          </cell>
        </row>
        <row r="75">
          <cell r="A75" t="str">
            <v>建築学・建築工学及び関連のエンジニアリング分野</v>
          </cell>
        </row>
        <row r="76">
          <cell r="A76" t="str">
            <v>建築学および建築学関連分野</v>
          </cell>
        </row>
        <row r="77">
          <cell r="A77" t="str">
            <v>物理・応用物理学及び関連のエンジニアリング分野</v>
          </cell>
        </row>
        <row r="78">
          <cell r="A78" t="str">
            <v>物理・応用物理学関連分野</v>
          </cell>
        </row>
        <row r="79">
          <cell r="A79" t="str">
            <v>経営工学及び関連のエンジニアリング分野</v>
          </cell>
        </row>
        <row r="80">
          <cell r="A80" t="str">
            <v>経営工学関連分野</v>
          </cell>
        </row>
        <row r="81">
          <cell r="A81" t="str">
            <v>農学一般及び関連のエンジニアリング分野</v>
          </cell>
        </row>
        <row r="82">
          <cell r="A82" t="str">
            <v>農学一般関連分野</v>
          </cell>
        </row>
        <row r="83">
          <cell r="A83" t="str">
            <v>森林及び関連のエンジニアリング分野</v>
          </cell>
        </row>
        <row r="84">
          <cell r="A84" t="str">
            <v>森林および森林関連分野</v>
          </cell>
        </row>
        <row r="85">
          <cell r="A85" t="str">
            <v>環境工学及び関連のエンジニアリング分野</v>
          </cell>
        </row>
        <row r="86">
          <cell r="A86" t="str">
            <v>環境工学およびその関連分野</v>
          </cell>
        </row>
        <row r="87">
          <cell r="A87" t="str">
            <v>生物工学及び関連のエンジニアリング分野</v>
          </cell>
        </row>
        <row r="88">
          <cell r="A88" t="str">
            <v>生物工学および生物工学関連分野</v>
          </cell>
        </row>
        <row r="90">
          <cell r="A90" t="str">
            <v>CS（コンピュータ科学）分野</v>
          </cell>
        </row>
        <row r="91">
          <cell r="A91" t="str">
            <v>IS（情報システム）分野</v>
          </cell>
        </row>
        <row r="92">
          <cell r="A92" t="str">
            <v>IT（インフォメーションテクノロジ）分野</v>
          </cell>
        </row>
        <row r="93">
          <cell r="A93" t="str">
            <v>情報一般分野</v>
          </cell>
        </row>
        <row r="95">
          <cell r="A95" t="str">
            <v>建築設計・計画系分野</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51"/>
  <sheetViews>
    <sheetView showZeros="0" tabSelected="1" view="pageBreakPreview" zoomScale="120" zoomScaleNormal="120" zoomScaleSheetLayoutView="120" workbookViewId="0">
      <selection activeCell="C7" sqref="C7"/>
    </sheetView>
  </sheetViews>
  <sheetFormatPr defaultColWidth="9" defaultRowHeight="14.4"/>
  <cols>
    <col min="1" max="1" width="80.19921875" style="1" customWidth="1"/>
    <col min="2" max="2" width="9" style="91"/>
    <col min="3" max="3" width="9" style="1"/>
    <col min="4" max="4" width="9.69921875" style="1" customWidth="1"/>
    <col min="5" max="5" width="9.59765625" style="1" customWidth="1"/>
    <col min="6" max="16384" width="9" style="1"/>
  </cols>
  <sheetData>
    <row r="1" spans="1:2" ht="15" thickBot="1">
      <c r="A1" s="13" t="s">
        <v>371</v>
      </c>
    </row>
    <row r="2" spans="1:2" ht="116.55" customHeight="1" thickBot="1">
      <c r="A2" s="339" t="s">
        <v>382</v>
      </c>
    </row>
    <row r="3" spans="1:2" ht="42.75" customHeight="1">
      <c r="A3" s="610" t="s">
        <v>401</v>
      </c>
    </row>
    <row r="4" spans="1:2" ht="19.2">
      <c r="A4" s="151" t="s">
        <v>204</v>
      </c>
    </row>
    <row r="5" spans="1:2">
      <c r="A5" s="116" t="s">
        <v>206</v>
      </c>
    </row>
    <row r="6" spans="1:2" ht="27.75" customHeight="1">
      <c r="A6" s="49" t="s">
        <v>105</v>
      </c>
    </row>
    <row r="7" spans="1:2" ht="56.25" customHeight="1">
      <c r="A7" s="109" t="s">
        <v>332</v>
      </c>
    </row>
    <row r="8" spans="1:2">
      <c r="A8" s="116" t="s">
        <v>208</v>
      </c>
    </row>
    <row r="9" spans="1:2">
      <c r="A9" s="116" t="s">
        <v>106</v>
      </c>
    </row>
    <row r="10" spans="1:2">
      <c r="A10" s="116" t="s">
        <v>210</v>
      </c>
    </row>
    <row r="11" spans="1:2">
      <c r="A11" s="49" t="s">
        <v>335</v>
      </c>
    </row>
    <row r="12" spans="1:2" ht="17.25" customHeight="1">
      <c r="A12" s="49" t="s">
        <v>336</v>
      </c>
    </row>
    <row r="13" spans="1:2">
      <c r="A13" s="92"/>
    </row>
    <row r="14" spans="1:2" ht="19.2">
      <c r="A14" s="151" t="s">
        <v>203</v>
      </c>
    </row>
    <row r="15" spans="1:2" s="92" customFormat="1" ht="63.75" customHeight="1">
      <c r="A15" s="109" t="s">
        <v>334</v>
      </c>
      <c r="B15" s="91"/>
    </row>
    <row r="16" spans="1:2" s="92" customFormat="1" ht="13.2">
      <c r="B16" s="91"/>
    </row>
    <row r="17" spans="1:4" ht="19.2">
      <c r="A17" s="151" t="s">
        <v>205</v>
      </c>
    </row>
    <row r="18" spans="1:4" s="92" customFormat="1" ht="12.75" customHeight="1">
      <c r="A18" s="131" t="s">
        <v>35</v>
      </c>
      <c r="B18" s="91"/>
    </row>
    <row r="19" spans="1:4" s="92" customFormat="1" ht="31.05" customHeight="1">
      <c r="A19" s="109" t="s">
        <v>367</v>
      </c>
      <c r="B19" s="91"/>
      <c r="D19" s="129"/>
    </row>
    <row r="20" spans="1:4" s="92" customFormat="1" ht="7.95" customHeight="1">
      <c r="A20" s="307"/>
      <c r="B20" s="91"/>
      <c r="D20" s="129"/>
    </row>
    <row r="21" spans="1:4" s="92" customFormat="1" ht="14.25" customHeight="1">
      <c r="A21" s="131" t="s">
        <v>38</v>
      </c>
      <c r="B21" s="91"/>
      <c r="D21" s="129"/>
    </row>
    <row r="22" spans="1:4" s="92" customFormat="1" ht="14.25" customHeight="1">
      <c r="A22" s="109" t="s">
        <v>207</v>
      </c>
      <c r="B22" s="91"/>
      <c r="D22" s="129"/>
    </row>
    <row r="23" spans="1:4" s="92" customFormat="1" ht="14.25" customHeight="1">
      <c r="A23" s="132" t="s">
        <v>36</v>
      </c>
      <c r="B23" s="91"/>
      <c r="D23" s="129"/>
    </row>
    <row r="24" spans="1:4" s="92" customFormat="1" ht="40.5" customHeight="1">
      <c r="A24" s="133" t="s">
        <v>368</v>
      </c>
      <c r="B24" s="91"/>
      <c r="D24" s="129"/>
    </row>
    <row r="25" spans="1:4" s="92" customFormat="1" ht="16.95" customHeight="1">
      <c r="A25" s="300" t="s">
        <v>309</v>
      </c>
      <c r="B25" s="91"/>
      <c r="D25" s="129"/>
    </row>
    <row r="26" spans="1:4" s="92" customFormat="1" ht="17.25" customHeight="1">
      <c r="A26" s="132" t="s">
        <v>37</v>
      </c>
      <c r="B26" s="91"/>
      <c r="D26" s="129"/>
    </row>
    <row r="27" spans="1:4">
      <c r="A27" s="22"/>
    </row>
    <row r="28" spans="1:4" ht="19.95" customHeight="1">
      <c r="A28" s="152" t="s">
        <v>238</v>
      </c>
    </row>
    <row r="29" spans="1:4">
      <c r="A29" s="109" t="s">
        <v>239</v>
      </c>
    </row>
    <row r="30" spans="1:4" ht="160.5" customHeight="1">
      <c r="A30" s="110" t="s">
        <v>327</v>
      </c>
    </row>
    <row r="31" spans="1:4" ht="9.75" customHeight="1"/>
    <row r="32" spans="1:4">
      <c r="A32" s="25" t="s">
        <v>192</v>
      </c>
    </row>
    <row r="33" spans="1:2" ht="15" customHeight="1">
      <c r="A33" s="24" t="s">
        <v>369</v>
      </c>
    </row>
    <row r="34" spans="1:2" ht="5.25" customHeight="1">
      <c r="A34" s="24"/>
    </row>
    <row r="35" spans="1:2" ht="6.75" customHeight="1">
      <c r="A35" s="20"/>
    </row>
    <row r="36" spans="1:2">
      <c r="A36" s="25" t="s">
        <v>39</v>
      </c>
    </row>
    <row r="37" spans="1:2" ht="28.5" customHeight="1">
      <c r="A37" s="24" t="s">
        <v>324</v>
      </c>
    </row>
    <row r="38" spans="1:2" ht="26.25" customHeight="1">
      <c r="A38" s="24" t="s">
        <v>333</v>
      </c>
    </row>
    <row r="39" spans="1:2" ht="51" customHeight="1">
      <c r="A39" s="110" t="s">
        <v>240</v>
      </c>
      <c r="B39" s="93"/>
    </row>
    <row r="40" spans="1:2">
      <c r="A40" s="24" t="s">
        <v>150</v>
      </c>
      <c r="B40" s="93"/>
    </row>
    <row r="41" spans="1:2" ht="27" customHeight="1">
      <c r="A41" s="110" t="s">
        <v>337</v>
      </c>
      <c r="B41" s="93"/>
    </row>
    <row r="42" spans="1:2" ht="4.95" customHeight="1">
      <c r="A42" s="222"/>
      <c r="B42" s="93"/>
    </row>
    <row r="43" spans="1:2">
      <c r="A43" s="20"/>
    </row>
    <row r="44" spans="1:2">
      <c r="A44" s="25" t="s">
        <v>40</v>
      </c>
    </row>
    <row r="45" spans="1:2" ht="28.05" customHeight="1">
      <c r="A45" s="109" t="s">
        <v>338</v>
      </c>
    </row>
    <row r="46" spans="1:2" ht="29.25" customHeight="1">
      <c r="A46" s="24" t="s">
        <v>378</v>
      </c>
    </row>
    <row r="47" spans="1:2" ht="65.25" customHeight="1">
      <c r="A47" s="24" t="s">
        <v>379</v>
      </c>
    </row>
    <row r="48" spans="1:2">
      <c r="A48" s="110" t="s">
        <v>209</v>
      </c>
    </row>
    <row r="49" spans="1:1" ht="10.5" customHeight="1">
      <c r="A49" s="21"/>
    </row>
    <row r="50" spans="1:1" ht="15" customHeight="1">
      <c r="A50" s="24" t="s">
        <v>191</v>
      </c>
    </row>
    <row r="51" spans="1:1">
      <c r="A51" s="24" t="s">
        <v>91</v>
      </c>
    </row>
  </sheetData>
  <sheetProtection formatColumns="0" formatRows="0"/>
  <phoneticPr fontId="2"/>
  <pageMargins left="0.78700000000000003" right="0.78700000000000003" top="0.98399999999999999" bottom="0.98399999999999999" header="0.51200000000000001" footer="0.51200000000000001"/>
  <pageSetup paperSize="9" orientation="portrait" horizontalDpi="4294967293" verticalDpi="12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5" tint="0.39997558519241921"/>
  </sheetPr>
  <dimension ref="A1:D29"/>
  <sheetViews>
    <sheetView showZeros="0" view="pageBreakPreview" zoomScale="110" zoomScaleNormal="100" zoomScaleSheetLayoutView="110" workbookViewId="0">
      <selection activeCell="H18" sqref="H18"/>
    </sheetView>
  </sheetViews>
  <sheetFormatPr defaultColWidth="8.59765625" defaultRowHeight="14.4"/>
  <cols>
    <col min="1" max="1" width="21.5" style="74" customWidth="1"/>
    <col min="2" max="4" width="30.59765625" style="1" customWidth="1"/>
    <col min="5" max="16384" width="8.59765625" style="1"/>
  </cols>
  <sheetData>
    <row r="1" spans="1:4" s="342" customFormat="1" ht="60" customHeight="1" thickBot="1">
      <c r="A1" s="341" t="str">
        <f ca="1">IF(ISBLANK(INDIRECT("基本事項!E2")),"「基本事項」ワークシートで審査種類を選択してください",INDIRECT("基本事項!E2"))</f>
        <v/>
      </c>
      <c r="B1" s="457" t="s">
        <v>394</v>
      </c>
      <c r="C1" s="458"/>
      <c r="D1" s="458"/>
    </row>
    <row r="2" spans="1:4" ht="150" customHeight="1">
      <c r="A2" s="459" t="s">
        <v>85</v>
      </c>
      <c r="B2" s="459"/>
      <c r="C2" s="459"/>
      <c r="D2" s="459"/>
    </row>
    <row r="3" spans="1:4" ht="75" customHeight="1">
      <c r="A3" s="460" t="s">
        <v>86</v>
      </c>
      <c r="B3" s="460"/>
      <c r="C3" s="460"/>
      <c r="D3" s="460"/>
    </row>
    <row r="4" spans="1:4" ht="27.3" customHeight="1">
      <c r="A4" s="461" t="s">
        <v>329</v>
      </c>
      <c r="B4" s="461"/>
      <c r="C4" s="461"/>
      <c r="D4" s="461"/>
    </row>
    <row r="5" spans="1:4" ht="159.44999999999999" customHeight="1">
      <c r="A5" s="59"/>
      <c r="B5" s="58"/>
    </row>
    <row r="6" spans="1:4" ht="15" thickBot="1"/>
    <row r="7" spans="1:4" s="63" customFormat="1" ht="19.5" customHeight="1">
      <c r="A7" s="62" t="s">
        <v>177</v>
      </c>
      <c r="B7" s="462" t="str">
        <f ca="1">IF(ISBLANK(INDIRECT("基本事項!B2")),"「基本事項」ワークシートで審査種類を選択してください",INDIRECT("基本事項!B2"))</f>
        <v>「基本事項」ワークシートで審査種類を選択してください</v>
      </c>
      <c r="C7" s="462"/>
      <c r="D7" s="463"/>
    </row>
    <row r="8" spans="1:4" s="63" customFormat="1" ht="19.5" customHeight="1">
      <c r="A8" s="64" t="s">
        <v>178</v>
      </c>
      <c r="B8" s="455" t="str">
        <f ca="1">IF(ISBLANK(INDIRECT("基本事項!B6")),"「基本事項」ワークシートでプログラム名（和文）を記入してください",INDIRECT("基本事項!B6"))</f>
        <v>「基本事項」ワークシートでプログラム名（和文）を記入してください</v>
      </c>
      <c r="C8" s="455"/>
      <c r="D8" s="456"/>
    </row>
    <row r="9" spans="1:4" s="63" customFormat="1" ht="39.75" customHeight="1">
      <c r="A9" s="64" t="s">
        <v>317</v>
      </c>
      <c r="B9" s="455" t="str">
        <f ca="1">IF(ISBLANK(INDIRECT("基本事項!B7")),"「基本事項」ワークシートで高等教育機関名を記入してください",INDIRECT("基本事項!B7"))</f>
        <v>「基本事項」ワークシートで高等教育機関名を記入してください</v>
      </c>
      <c r="C9" s="455"/>
      <c r="D9" s="456"/>
    </row>
    <row r="10" spans="1:4" s="63" customFormat="1" ht="18" customHeight="1">
      <c r="A10" s="64" t="s">
        <v>265</v>
      </c>
      <c r="B10" s="455" t="str">
        <f ca="1">IF(ISBLANK(INDIRECT("基本事項!B9")),"「基本事項」ワークシートで認定種別を記入してください",INDIRECT("基本事項!B9"))</f>
        <v>「基本事項」ワークシートで認定種別を記入してください</v>
      </c>
      <c r="C10" s="455"/>
      <c r="D10" s="456"/>
    </row>
    <row r="11" spans="1:4" s="63" customFormat="1" ht="19.5" customHeight="1">
      <c r="A11" s="64" t="s">
        <v>179</v>
      </c>
      <c r="B11" s="455" t="str">
        <f ca="1">IF(ISBLANK(INDIRECT("基本事項!B10")),"「基本事項」ワークシートで認定分野を記入してください",INDIRECT("基本事項!B10"))</f>
        <v>「基本事項」ワークシートで認定分野を記入してください</v>
      </c>
      <c r="C11" s="455"/>
      <c r="D11" s="456"/>
    </row>
    <row r="12" spans="1:4" s="63" customFormat="1" ht="19.5" customHeight="1">
      <c r="A12" s="64" t="s">
        <v>180</v>
      </c>
      <c r="B12" s="455" t="str">
        <f ca="1">IF(ISBLANK(INDIRECT("基本事項!B11")),"「基本事項」ワークシートで審査チーム派遣機関名を記入してください",INDIRECT("基本事項!B11"))</f>
        <v>「基本事項」ワークシートで審査チーム派遣機関名を記入してください</v>
      </c>
      <c r="C12" s="455"/>
      <c r="D12" s="456"/>
    </row>
    <row r="13" spans="1:4" s="63" customFormat="1" ht="19.5" customHeight="1">
      <c r="A13" s="64" t="s">
        <v>341</v>
      </c>
      <c r="B13" s="464" t="str">
        <f ca="1">IF(ISBLANK(INDIRECT("基本事項!B41")),"「基本事項」ワークシートで遠隔調査実施日を記入してください",INDIRECT("基本事項!B41"))</f>
        <v>「基本事項」ワークシートで遠隔調査実施日を記入してください</v>
      </c>
      <c r="C13" s="465"/>
      <c r="D13" s="466"/>
    </row>
    <row r="14" spans="1:4" s="63" customFormat="1" ht="19.5" customHeight="1">
      <c r="A14" s="64" t="s">
        <v>342</v>
      </c>
      <c r="B14" s="464" t="str">
        <f ca="1">IF(ISBLANK(INDIRECT("基本事項!B42")),"「基本事項」ワークシートで訪問調査実施日を記入してください",INDIRECT("基本事項!B42"))</f>
        <v>「基本事項」ワークシートで訪問調査実施日を記入してください</v>
      </c>
      <c r="C14" s="465"/>
      <c r="D14" s="466"/>
    </row>
    <row r="15" spans="1:4" s="63" customFormat="1" ht="19.5" customHeight="1">
      <c r="A15" s="64" t="s">
        <v>343</v>
      </c>
      <c r="B15" s="464" t="str">
        <f ca="1">IF(ISBLANK(INDIRECT("基本事項!B44")),"「基本事項」ワークシートで最終面談実施日を記入してください",INDIRECT("基本事項!B44"))</f>
        <v>「基本事項」ワークシートで最終面談実施日を記入してください</v>
      </c>
      <c r="C15" s="465"/>
      <c r="D15" s="466"/>
    </row>
    <row r="16" spans="1:4" s="63" customFormat="1" ht="19.5" customHeight="1" thickBot="1">
      <c r="A16" s="65" t="s">
        <v>181</v>
      </c>
      <c r="B16" s="471" t="str">
        <f ca="1">IF(ISBLANK(INDIRECT("基本事項!C43")),"「基本事項」ワークシートでプログラム点検書（最終面談時）の作成者氏名を記入してください",INDIRECT("基本事項!C43"))</f>
        <v>「基本事項」ワークシートでプログラム点検書（最終面談時）の作成者氏名を記入してください</v>
      </c>
      <c r="C16" s="471"/>
      <c r="D16" s="472"/>
    </row>
    <row r="17" spans="1:4" ht="3.75" customHeight="1">
      <c r="A17" s="75"/>
      <c r="B17" s="60"/>
    </row>
    <row r="18" spans="1:4" ht="54.75" customHeight="1" thickBot="1">
      <c r="A18" s="414" t="str">
        <f ca="1">IF(OR((INDIRECT("基本事項!B2")=""),(INDIRECT("基本事項!B2")="　")),"以下の記入が必要かどうかを表示するために、「基本事項」シートの審査種類を選択してください！！！",IF(INDIRECT("基本事項!B2")="","",IF(INDIRECT("基本事項!B2")="新規審査(審査年度の前年度からの認定を希望)","■新規審査かつ審査年度前年度からの認定希望があるため、下記への記入が必要","■「新規審査かつ審査年度前年度からの認定希望」に該当しないため、下記への記入不要")))</f>
        <v>以下の記入が必要かどうかを表示するために、「基本事項」シートの審査種類を選択してください！！！</v>
      </c>
      <c r="B18" s="414"/>
      <c r="C18" s="414"/>
      <c r="D18" s="414"/>
    </row>
    <row r="19" spans="1:4" ht="66" customHeight="1">
      <c r="A19" s="467" t="s">
        <v>157</v>
      </c>
      <c r="B19" s="473" t="s">
        <v>395</v>
      </c>
      <c r="C19" s="473"/>
      <c r="D19" s="301"/>
    </row>
    <row r="20" spans="1:4" ht="39.75" customHeight="1">
      <c r="A20" s="468"/>
      <c r="B20" s="474" t="s">
        <v>396</v>
      </c>
      <c r="C20" s="343" t="s">
        <v>397</v>
      </c>
      <c r="D20" s="175"/>
    </row>
    <row r="21" spans="1:4" ht="69" customHeight="1">
      <c r="A21" s="468"/>
      <c r="B21" s="475"/>
      <c r="C21" s="343" t="s">
        <v>398</v>
      </c>
      <c r="D21" s="175"/>
    </row>
    <row r="22" spans="1:4" ht="69" customHeight="1" thickBot="1">
      <c r="A22" s="469"/>
      <c r="B22" s="470" t="s">
        <v>15</v>
      </c>
      <c r="C22" s="443"/>
      <c r="D22" s="444"/>
    </row>
    <row r="23" spans="1:4" ht="37.5" customHeight="1"/>
    <row r="24" spans="1:4">
      <c r="A24" s="1" t="s">
        <v>322</v>
      </c>
    </row>
    <row r="25" spans="1:4">
      <c r="A25" s="1"/>
    </row>
    <row r="29" spans="1:4">
      <c r="A29" s="75"/>
      <c r="B29" s="61"/>
    </row>
  </sheetData>
  <sheetProtection formatCells="0" formatColumns="0" formatRows="0"/>
  <mergeCells count="19">
    <mergeCell ref="B12:D12"/>
    <mergeCell ref="B13:D13"/>
    <mergeCell ref="A19:A22"/>
    <mergeCell ref="B22:D22"/>
    <mergeCell ref="B16:D16"/>
    <mergeCell ref="B19:C19"/>
    <mergeCell ref="B20:B21"/>
    <mergeCell ref="A18:D18"/>
    <mergeCell ref="B14:D14"/>
    <mergeCell ref="B15:D15"/>
    <mergeCell ref="B11:D11"/>
    <mergeCell ref="B1:D1"/>
    <mergeCell ref="B8:D8"/>
    <mergeCell ref="B9:D9"/>
    <mergeCell ref="A2:D2"/>
    <mergeCell ref="A3:D3"/>
    <mergeCell ref="A4:D4"/>
    <mergeCell ref="B7:D7"/>
    <mergeCell ref="B10:D10"/>
  </mergeCells>
  <phoneticPr fontId="2"/>
  <conditionalFormatting sqref="A19:D22">
    <cfRule type="expression" dxfId="4" priority="1" stopIfTrue="1">
      <formula>AND(INDIRECT("基本事項!B2")&lt;&gt;"",INDIRECT("基本事項!B2")&lt;&gt;"新規審査(審査年度の前年度からの認定を希望)")</formula>
    </cfRule>
  </conditionalFormatting>
  <dataValidations count="3">
    <dataValidation type="list" allowBlank="1" showInputMessage="1" showErrorMessage="1" prompt="学習・教育到達目標とカリキュラムが同一で施設・設備が同等の場合（学年進行に伴うカリキュラム等の軽微な変更・改善を含む）は○を、異なる場合は×を選んでください。" sqref="D19" xr:uid="{00000000-0002-0000-0800-000000000000}">
      <formula1>"（審査チームの確認結果）,① ○,① ×"</formula1>
    </dataValidation>
    <dataValidation type="list" allowBlank="1" showInputMessage="1" showErrorMessage="1" prompt="全員が目標を達成した場合は○を、達成していない修了生がいた場合は×を選んでください。" sqref="D20" xr:uid="{00000000-0002-0000-0800-000001000000}">
      <formula1>"（審査チームの確認結果）,② ○,② ×"</formula1>
    </dataValidation>
    <dataValidation type="list" allowBlank="1" showInputMessage="1" showErrorMessage="1" prompt="2018年度修了生が入学時に学習・教育到達目標の説明が行われたことが確認できる何らかの資料があれば○を、ない場合は×を選んでください。" sqref="D21" xr:uid="{00000000-0002-0000-0800-000002000000}">
      <formula1>"（審査チームの確認結果）,③ ○,③ ×"</formula1>
    </dataValidation>
  </dataValidations>
  <printOptions horizontalCentered="1"/>
  <pageMargins left="0.78740157480314965" right="0.78740157480314965" top="0.78740157480314965" bottom="0.78740157480314965" header="0.51181102362204722" footer="0.51181102362204722"/>
  <pageSetup paperSize="9" scale="70" fitToHeight="50" orientation="portrait" r:id="rId1"/>
  <headerFooter alignWithMargins="0">
    <oddHeader>&amp;R　　　
添付資料－２</oddHeader>
  </headerFooter>
  <rowBreaks count="1" manualBreakCount="1">
    <brk id="17" max="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1CE14-E59B-4365-B029-4D57FAFE6077}">
  <sheetPr codeName="Sheet11">
    <tabColor theme="5" tint="0.39997558519241921"/>
    <pageSetUpPr fitToPage="1"/>
  </sheetPr>
  <dimension ref="A1:G42"/>
  <sheetViews>
    <sheetView showZeros="0" zoomScaleNormal="100" zoomScaleSheetLayoutView="80" workbookViewId="0">
      <pane ySplit="3" topLeftCell="A4" activePane="bottomLeft" state="frozen"/>
      <selection pane="bottomLeft" activeCell="F28" sqref="F28:F30"/>
    </sheetView>
  </sheetViews>
  <sheetFormatPr defaultColWidth="13" defaultRowHeight="14.4"/>
  <cols>
    <col min="1" max="1" width="5.09765625" style="1" customWidth="1"/>
    <col min="2" max="2" width="42.8984375" style="1" customWidth="1"/>
    <col min="3" max="4" width="3.796875" style="76" customWidth="1"/>
    <col min="5" max="5" width="3.59765625" style="1" customWidth="1"/>
    <col min="6" max="6" width="59.09765625" style="1" customWidth="1"/>
    <col min="7" max="7" width="54" style="1" customWidth="1"/>
    <col min="8" max="8" width="1.5" style="1" customWidth="1"/>
    <col min="9" max="9" width="41.796875" style="1" customWidth="1"/>
    <col min="10" max="16384" width="13" style="1"/>
  </cols>
  <sheetData>
    <row r="1" spans="1:7" ht="33" customHeight="1" thickBot="1">
      <c r="A1" s="63" t="str">
        <f ca="1">IF(ISBLANK(INDIRECT("基本事項!B2")),"「基本事項」ワークシートで審査種類を選択してください",CONCATENATE("審査結果と指摘事項：", INDIRECT("基本事項!B2")))</f>
        <v>「基本事項」ワークシートで審査種類を選択してください</v>
      </c>
      <c r="B1" s="63"/>
      <c r="C1" s="1"/>
      <c r="D1" s="1"/>
      <c r="F1" s="303" t="s">
        <v>380</v>
      </c>
    </row>
    <row r="2" spans="1:7" ht="18.45" customHeight="1">
      <c r="A2" s="352" t="s">
        <v>63</v>
      </c>
      <c r="B2" s="348" t="s">
        <v>144</v>
      </c>
      <c r="C2" s="354" t="s">
        <v>298</v>
      </c>
      <c r="D2" s="355"/>
      <c r="E2" s="483" t="s">
        <v>90</v>
      </c>
      <c r="F2" s="348" t="s">
        <v>281</v>
      </c>
      <c r="G2" s="349" t="s">
        <v>249</v>
      </c>
    </row>
    <row r="3" spans="1:7" ht="15" thickBot="1">
      <c r="A3" s="353"/>
      <c r="B3" s="347"/>
      <c r="C3" s="294" t="s">
        <v>299</v>
      </c>
      <c r="D3" s="294" t="s">
        <v>300</v>
      </c>
      <c r="E3" s="347"/>
      <c r="F3" s="347"/>
      <c r="G3" s="350"/>
    </row>
    <row r="4" spans="1:7" s="63" customFormat="1" ht="25.5" customHeight="1" thickBot="1">
      <c r="A4" s="245">
        <v>1</v>
      </c>
      <c r="B4" s="111" t="s">
        <v>153</v>
      </c>
      <c r="C4" s="200">
        <f>審査項目と前回審査の結果!$C$4</f>
        <v>0</v>
      </c>
      <c r="D4" s="200">
        <f>審査項目と前回審査の結果!$D$4</f>
        <v>0</v>
      </c>
      <c r="E4" s="108"/>
      <c r="F4" s="248"/>
      <c r="G4" s="125"/>
    </row>
    <row r="5" spans="1:7" ht="37.950000000000003" customHeight="1">
      <c r="A5" s="482" t="s">
        <v>250</v>
      </c>
      <c r="B5" s="368" t="s">
        <v>251</v>
      </c>
      <c r="C5" s="369">
        <f>審査項目と前回審査の結果!$C$5</f>
        <v>0</v>
      </c>
      <c r="D5" s="369">
        <f>審査項目と前回審査の結果!$D$5</f>
        <v>0</v>
      </c>
      <c r="E5" s="360"/>
      <c r="F5" s="361"/>
      <c r="G5" s="362"/>
    </row>
    <row r="6" spans="1:7" ht="33.450000000000003" customHeight="1">
      <c r="A6" s="366"/>
      <c r="B6" s="358"/>
      <c r="C6" s="358"/>
      <c r="D6" s="358"/>
      <c r="E6" s="358"/>
      <c r="F6" s="358"/>
      <c r="G6" s="363"/>
    </row>
    <row r="7" spans="1:7" ht="42" customHeight="1">
      <c r="A7" s="367"/>
      <c r="B7" s="359"/>
      <c r="C7" s="359"/>
      <c r="D7" s="359"/>
      <c r="E7" s="359"/>
      <c r="F7" s="359"/>
      <c r="G7" s="364"/>
    </row>
    <row r="8" spans="1:7" ht="52.5" customHeight="1">
      <c r="A8" s="476" t="s">
        <v>252</v>
      </c>
      <c r="B8" s="477" t="s">
        <v>253</v>
      </c>
      <c r="C8" s="478">
        <f>審査項目と前回審査の結果!$C$6</f>
        <v>0</v>
      </c>
      <c r="D8" s="478">
        <f>審査項目と前回審査の結果!$D$6</f>
        <v>0</v>
      </c>
      <c r="E8" s="479"/>
      <c r="F8" s="480"/>
      <c r="G8" s="481"/>
    </row>
    <row r="9" spans="1:7" ht="52.5" customHeight="1">
      <c r="A9" s="366"/>
      <c r="B9" s="358"/>
      <c r="C9" s="358"/>
      <c r="D9" s="358"/>
      <c r="E9" s="358"/>
      <c r="F9" s="358"/>
      <c r="G9" s="363"/>
    </row>
    <row r="10" spans="1:7" ht="52.5" customHeight="1" thickBot="1">
      <c r="A10" s="377"/>
      <c r="B10" s="371"/>
      <c r="C10" s="371"/>
      <c r="D10" s="371"/>
      <c r="E10" s="371"/>
      <c r="F10" s="371"/>
      <c r="G10" s="375"/>
    </row>
    <row r="11" spans="1:7" ht="25.5" customHeight="1" thickBot="1">
      <c r="A11" s="245">
        <v>2</v>
      </c>
      <c r="B11" s="111" t="s">
        <v>154</v>
      </c>
      <c r="C11" s="200">
        <f>審査項目と前回審査の結果!$C$7</f>
        <v>0</v>
      </c>
      <c r="D11" s="200">
        <f>審査項目と前回審査の結果!$D$7</f>
        <v>0</v>
      </c>
      <c r="E11" s="108"/>
      <c r="F11" s="248"/>
      <c r="G11" s="125"/>
    </row>
    <row r="12" spans="1:7" ht="55.05" customHeight="1">
      <c r="A12" s="384" t="s">
        <v>254</v>
      </c>
      <c r="B12" s="368" t="s">
        <v>255</v>
      </c>
      <c r="C12" s="369">
        <f>審査項目と前回審査の結果!$C$8</f>
        <v>0</v>
      </c>
      <c r="D12" s="369">
        <f>審査項目と前回審査の結果!$D$8</f>
        <v>0</v>
      </c>
      <c r="E12" s="360"/>
      <c r="F12" s="361"/>
      <c r="G12" s="362"/>
    </row>
    <row r="13" spans="1:7" ht="55.05" customHeight="1">
      <c r="A13" s="385"/>
      <c r="B13" s="380"/>
      <c r="C13" s="380"/>
      <c r="D13" s="380"/>
      <c r="E13" s="380"/>
      <c r="F13" s="380"/>
      <c r="G13" s="382"/>
    </row>
    <row r="14" spans="1:7" ht="55.05" customHeight="1">
      <c r="A14" s="386"/>
      <c r="B14" s="381"/>
      <c r="C14" s="381"/>
      <c r="D14" s="381"/>
      <c r="E14" s="381"/>
      <c r="F14" s="381"/>
      <c r="G14" s="383"/>
    </row>
    <row r="15" spans="1:7" ht="46.5" customHeight="1">
      <c r="A15" s="387" t="s">
        <v>75</v>
      </c>
      <c r="B15" s="388" t="s">
        <v>381</v>
      </c>
      <c r="C15" s="379">
        <f>審査項目と前回審査の結果!$C$9</f>
        <v>0</v>
      </c>
      <c r="D15" s="379">
        <f>審査項目と前回審査の結果!$D$9</f>
        <v>0</v>
      </c>
      <c r="E15" s="372"/>
      <c r="F15" s="373"/>
      <c r="G15" s="374"/>
    </row>
    <row r="16" spans="1:7" ht="46.5" customHeight="1">
      <c r="A16" s="385"/>
      <c r="B16" s="389"/>
      <c r="C16" s="380"/>
      <c r="D16" s="380"/>
      <c r="E16" s="380"/>
      <c r="F16" s="380"/>
      <c r="G16" s="382"/>
    </row>
    <row r="17" spans="1:7" ht="46.5" customHeight="1">
      <c r="A17" s="386"/>
      <c r="B17" s="390"/>
      <c r="C17" s="381"/>
      <c r="D17" s="381"/>
      <c r="E17" s="381"/>
      <c r="F17" s="381"/>
      <c r="G17" s="383"/>
    </row>
    <row r="18" spans="1:7" ht="52.05" customHeight="1">
      <c r="A18" s="484" t="s">
        <v>76</v>
      </c>
      <c r="B18" s="378" t="s">
        <v>256</v>
      </c>
      <c r="C18" s="379">
        <f>審査項目と前回審査の結果!$C$10</f>
        <v>0</v>
      </c>
      <c r="D18" s="379">
        <f>審査項目と前回審査の結果!$D$10</f>
        <v>0</v>
      </c>
      <c r="E18" s="372"/>
      <c r="F18" s="373"/>
      <c r="G18" s="374"/>
    </row>
    <row r="19" spans="1:7" ht="52.05" customHeight="1">
      <c r="A19" s="366"/>
      <c r="B19" s="358"/>
      <c r="C19" s="358"/>
      <c r="D19" s="358"/>
      <c r="E19" s="358"/>
      <c r="F19" s="358"/>
      <c r="G19" s="363"/>
    </row>
    <row r="20" spans="1:7" ht="52.05" customHeight="1">
      <c r="A20" s="367"/>
      <c r="B20" s="359"/>
      <c r="C20" s="359"/>
      <c r="D20" s="359"/>
      <c r="E20" s="359"/>
      <c r="F20" s="359"/>
      <c r="G20" s="364"/>
    </row>
    <row r="21" spans="1:7" ht="40.5" customHeight="1">
      <c r="A21" s="484" t="s">
        <v>78</v>
      </c>
      <c r="B21" s="378" t="s">
        <v>257</v>
      </c>
      <c r="C21" s="379">
        <f>審査項目と前回審査の結果!$C$11</f>
        <v>0</v>
      </c>
      <c r="D21" s="379">
        <f>審査項目と前回審査の結果!$D$11</f>
        <v>0</v>
      </c>
      <c r="E21" s="372"/>
      <c r="F21" s="373"/>
      <c r="G21" s="374"/>
    </row>
    <row r="22" spans="1:7" ht="40.5" customHeight="1">
      <c r="A22" s="366"/>
      <c r="B22" s="358"/>
      <c r="C22" s="358"/>
      <c r="D22" s="358"/>
      <c r="E22" s="358"/>
      <c r="F22" s="358"/>
      <c r="G22" s="363"/>
    </row>
    <row r="23" spans="1:7" ht="45" customHeight="1">
      <c r="A23" s="367"/>
      <c r="B23" s="359"/>
      <c r="C23" s="359"/>
      <c r="D23" s="359"/>
      <c r="E23" s="359"/>
      <c r="F23" s="359"/>
      <c r="G23" s="364"/>
    </row>
    <row r="24" spans="1:7" ht="40.950000000000003" customHeight="1">
      <c r="A24" s="387" t="s">
        <v>80</v>
      </c>
      <c r="B24" s="378" t="s">
        <v>258</v>
      </c>
      <c r="C24" s="379">
        <f>審査項目と前回審査の結果!$C$12</f>
        <v>0</v>
      </c>
      <c r="D24" s="379">
        <f>審査項目と前回審査の結果!$D$12</f>
        <v>0</v>
      </c>
      <c r="E24" s="372"/>
      <c r="F24" s="373"/>
      <c r="G24" s="374"/>
    </row>
    <row r="25" spans="1:7" ht="40.950000000000003" customHeight="1">
      <c r="A25" s="385"/>
      <c r="B25" s="380"/>
      <c r="C25" s="380"/>
      <c r="D25" s="380"/>
      <c r="E25" s="380"/>
      <c r="F25" s="380"/>
      <c r="G25" s="382"/>
    </row>
    <row r="26" spans="1:7" ht="40.950000000000003" customHeight="1" thickBot="1">
      <c r="A26" s="393"/>
      <c r="B26" s="391"/>
      <c r="C26" s="391"/>
      <c r="D26" s="391"/>
      <c r="E26" s="391"/>
      <c r="F26" s="391"/>
      <c r="G26" s="392"/>
    </row>
    <row r="27" spans="1:7" s="63" customFormat="1" ht="27.75" customHeight="1" thickBot="1">
      <c r="A27" s="106" t="s">
        <v>77</v>
      </c>
      <c r="B27" s="111" t="s">
        <v>155</v>
      </c>
      <c r="C27" s="200">
        <f>審査項目と前回審査の結果!$C$13</f>
        <v>0</v>
      </c>
      <c r="D27" s="200">
        <f>審査項目と前回審査の結果!$D$13</f>
        <v>0</v>
      </c>
      <c r="E27" s="108"/>
      <c r="F27" s="248"/>
      <c r="G27" s="125"/>
    </row>
    <row r="28" spans="1:7" ht="41.55" customHeight="1">
      <c r="A28" s="384" t="s">
        <v>43</v>
      </c>
      <c r="B28" s="368" t="s">
        <v>247</v>
      </c>
      <c r="C28" s="394">
        <f>審査項目と前回審査の結果!$C$14</f>
        <v>0</v>
      </c>
      <c r="D28" s="394">
        <f>審査項目と前回審査の結果!$D$14</f>
        <v>0</v>
      </c>
      <c r="E28" s="360"/>
      <c r="F28" s="361"/>
      <c r="G28" s="362"/>
    </row>
    <row r="29" spans="1:7" ht="41.55" customHeight="1">
      <c r="A29" s="385"/>
      <c r="B29" s="380"/>
      <c r="C29" s="380"/>
      <c r="D29" s="380"/>
      <c r="E29" s="380"/>
      <c r="F29" s="380"/>
      <c r="G29" s="382"/>
    </row>
    <row r="30" spans="1:7" ht="41.55" customHeight="1">
      <c r="A30" s="386"/>
      <c r="B30" s="381"/>
      <c r="C30" s="381"/>
      <c r="D30" s="381"/>
      <c r="E30" s="381"/>
      <c r="F30" s="381"/>
      <c r="G30" s="383"/>
    </row>
    <row r="31" spans="1:7" ht="33" customHeight="1">
      <c r="A31" s="387" t="s">
        <v>46</v>
      </c>
      <c r="B31" s="388" t="s">
        <v>259</v>
      </c>
      <c r="C31" s="379">
        <f>審査項目と前回審査の結果!$C$15</f>
        <v>0</v>
      </c>
      <c r="D31" s="379">
        <f>審査項目と前回審査の結果!$D$15</f>
        <v>0</v>
      </c>
      <c r="E31" s="372"/>
      <c r="F31" s="373"/>
      <c r="G31" s="374"/>
    </row>
    <row r="32" spans="1:7" ht="33" customHeight="1">
      <c r="A32" s="385"/>
      <c r="B32" s="380"/>
      <c r="C32" s="380"/>
      <c r="D32" s="380"/>
      <c r="E32" s="380"/>
      <c r="F32" s="380"/>
      <c r="G32" s="382"/>
    </row>
    <row r="33" spans="1:7" ht="33" customHeight="1" thickBot="1">
      <c r="A33" s="393"/>
      <c r="B33" s="391"/>
      <c r="C33" s="391"/>
      <c r="D33" s="391"/>
      <c r="E33" s="391"/>
      <c r="F33" s="391"/>
      <c r="G33" s="392"/>
    </row>
    <row r="34" spans="1:7" ht="26.25" customHeight="1" thickBot="1">
      <c r="A34" s="243" t="s">
        <v>79</v>
      </c>
      <c r="B34" s="111" t="s">
        <v>156</v>
      </c>
      <c r="C34" s="200">
        <f>審査項目と前回審査の結果!$C$16</f>
        <v>0</v>
      </c>
      <c r="D34" s="200">
        <f>審査項目と前回審査の結果!$D$16</f>
        <v>0</v>
      </c>
      <c r="E34" s="108"/>
      <c r="F34" s="248"/>
      <c r="G34" s="125"/>
    </row>
    <row r="35" spans="1:7" ht="36.450000000000003" customHeight="1">
      <c r="A35" s="485" t="s">
        <v>45</v>
      </c>
      <c r="B35" s="368" t="s">
        <v>248</v>
      </c>
      <c r="C35" s="394">
        <f>審査項目と前回審査の結果!$C$17</f>
        <v>0</v>
      </c>
      <c r="D35" s="394">
        <f>審査項目と前回審査の結果!$D$17</f>
        <v>0</v>
      </c>
      <c r="E35" s="360"/>
      <c r="F35" s="361"/>
      <c r="G35" s="362"/>
    </row>
    <row r="36" spans="1:7" ht="36.450000000000003" customHeight="1">
      <c r="A36" s="385"/>
      <c r="B36" s="380"/>
      <c r="C36" s="380"/>
      <c r="D36" s="380"/>
      <c r="E36" s="380"/>
      <c r="F36" s="380"/>
      <c r="G36" s="382"/>
    </row>
    <row r="37" spans="1:7" ht="36.450000000000003" customHeight="1">
      <c r="A37" s="386"/>
      <c r="B37" s="381"/>
      <c r="C37" s="381"/>
      <c r="D37" s="381"/>
      <c r="E37" s="381"/>
      <c r="F37" s="381"/>
      <c r="G37" s="383"/>
    </row>
    <row r="38" spans="1:7" ht="33" customHeight="1">
      <c r="A38" s="486" t="s">
        <v>87</v>
      </c>
      <c r="B38" s="378" t="s">
        <v>260</v>
      </c>
      <c r="C38" s="379">
        <f>審査項目と前回審査の結果!$C$18</f>
        <v>0</v>
      </c>
      <c r="D38" s="379">
        <f>審査項目と前回審査の結果!$D$18</f>
        <v>0</v>
      </c>
      <c r="E38" s="372"/>
      <c r="F38" s="373"/>
      <c r="G38" s="374"/>
    </row>
    <row r="39" spans="1:7" ht="33" customHeight="1">
      <c r="A39" s="385"/>
      <c r="B39" s="380"/>
      <c r="C39" s="380"/>
      <c r="D39" s="380"/>
      <c r="E39" s="380"/>
      <c r="F39" s="380"/>
      <c r="G39" s="382"/>
    </row>
    <row r="40" spans="1:7" ht="33" customHeight="1" thickBot="1">
      <c r="A40" s="393"/>
      <c r="B40" s="391"/>
      <c r="C40" s="391"/>
      <c r="D40" s="391"/>
      <c r="E40" s="391"/>
      <c r="F40" s="391"/>
      <c r="G40" s="392"/>
    </row>
    <row r="42" spans="1:7">
      <c r="A42" s="23"/>
    </row>
  </sheetData>
  <sheetProtection formatCells="0" formatColumns="0" formatRows="0" sort="0" autoFilter="0"/>
  <mergeCells count="83">
    <mergeCell ref="F38:F40"/>
    <mergeCell ref="G38:G40"/>
    <mergeCell ref="A38:A40"/>
    <mergeCell ref="B38:B40"/>
    <mergeCell ref="C38:C40"/>
    <mergeCell ref="D38:D40"/>
    <mergeCell ref="E38:E40"/>
    <mergeCell ref="F31:F33"/>
    <mergeCell ref="G31:G33"/>
    <mergeCell ref="A35:A37"/>
    <mergeCell ref="B35:B37"/>
    <mergeCell ref="C35:C37"/>
    <mergeCell ref="D35:D37"/>
    <mergeCell ref="E35:E37"/>
    <mergeCell ref="F35:F37"/>
    <mergeCell ref="G35:G37"/>
    <mergeCell ref="A31:A33"/>
    <mergeCell ref="B31:B33"/>
    <mergeCell ref="C31:C33"/>
    <mergeCell ref="D31:D33"/>
    <mergeCell ref="E31:E33"/>
    <mergeCell ref="F24:F26"/>
    <mergeCell ref="G24:G26"/>
    <mergeCell ref="A28:A30"/>
    <mergeCell ref="B28:B30"/>
    <mergeCell ref="C28:C30"/>
    <mergeCell ref="D28:D30"/>
    <mergeCell ref="E28:E30"/>
    <mergeCell ref="F28:F30"/>
    <mergeCell ref="G28:G30"/>
    <mergeCell ref="A24:A26"/>
    <mergeCell ref="B24:B26"/>
    <mergeCell ref="C24:C26"/>
    <mergeCell ref="D24:D26"/>
    <mergeCell ref="E24:E26"/>
    <mergeCell ref="F18:F20"/>
    <mergeCell ref="G18:G20"/>
    <mergeCell ref="A21:A23"/>
    <mergeCell ref="B21:B23"/>
    <mergeCell ref="C21:C23"/>
    <mergeCell ref="D21:D23"/>
    <mergeCell ref="E21:E23"/>
    <mergeCell ref="F21:F23"/>
    <mergeCell ref="G21:G23"/>
    <mergeCell ref="A18:A20"/>
    <mergeCell ref="B18:B20"/>
    <mergeCell ref="C18:C20"/>
    <mergeCell ref="D18:D20"/>
    <mergeCell ref="E18:E20"/>
    <mergeCell ref="G2:G3"/>
    <mergeCell ref="C2:D2"/>
    <mergeCell ref="A2:A3"/>
    <mergeCell ref="B2:B3"/>
    <mergeCell ref="E2:E3"/>
    <mergeCell ref="F2:F3"/>
    <mergeCell ref="F5:F7"/>
    <mergeCell ref="G5:G7"/>
    <mergeCell ref="A8:A10"/>
    <mergeCell ref="B8:B10"/>
    <mergeCell ref="C8:C10"/>
    <mergeCell ref="D8:D10"/>
    <mergeCell ref="E8:E10"/>
    <mergeCell ref="F8:F10"/>
    <mergeCell ref="G8:G10"/>
    <mergeCell ref="A5:A7"/>
    <mergeCell ref="B5:B7"/>
    <mergeCell ref="C5:C7"/>
    <mergeCell ref="D5:D7"/>
    <mergeCell ref="E5:E7"/>
    <mergeCell ref="F12:F14"/>
    <mergeCell ref="G12:G14"/>
    <mergeCell ref="A15:A17"/>
    <mergeCell ref="B15:B17"/>
    <mergeCell ref="C15:C17"/>
    <mergeCell ref="D15:D17"/>
    <mergeCell ref="E15:E17"/>
    <mergeCell ref="F15:F17"/>
    <mergeCell ref="G15:G17"/>
    <mergeCell ref="A12:A14"/>
    <mergeCell ref="B12:B14"/>
    <mergeCell ref="C12:C14"/>
    <mergeCell ref="D12:D14"/>
    <mergeCell ref="E12:E14"/>
  </mergeCells>
  <phoneticPr fontId="2"/>
  <dataValidations count="7">
    <dataValidation type="list" imeMode="off" allowBlank="1" showInputMessage="1" showErrorMessage="1" error="A,C,W,D,-のいずれか。" prompt="S，W，D（半角英字）のいずれか。_x000a_基準4の全点検項目のもっとも低い判定結果と同一の判定としてください。" sqref="E34" xr:uid="{5B604AA2-5FBF-4D5F-A5F9-F1C7A480639C}">
      <formula1>"S,W,D,-"</formula1>
    </dataValidation>
    <dataValidation type="list" imeMode="off" allowBlank="1" showInputMessage="1" showErrorMessage="1" error="A,C,W,D,-のいずれか。" prompt="S，W，D（半角英字）のいずれか。_x000a_基準3の全点検項目のもっとも低い判定結果と同一の判定としてください。" sqref="E27" xr:uid="{5AC269F1-05F7-4BB7-AF71-4AB3E6570BB5}">
      <formula1>"S,W,D,-"</formula1>
    </dataValidation>
    <dataValidation type="list" imeMode="off" allowBlank="1" showInputMessage="1" showErrorMessage="1" error="A,C,W,D,-のいずれか。" prompt="S，W，D（半角英字）のいずれか。_x000a_基準2の全点検項目のもっとも低い判定結果と同一の判定としてください。" sqref="E11" xr:uid="{C3E9E67C-B1D6-4E2E-80B5-2451E71B9DC5}">
      <formula1>"S,W,D,-"</formula1>
    </dataValidation>
    <dataValidation type="list" imeMode="off" allowBlank="1" showInputMessage="1" showErrorMessage="1" error="A,C,W,D,-のいずれか。" prompt="S，W，D（半角英字）のいずれか。_x000a_その判定根拠を右の「根拠」欄に必ず書いてください。_x000a_今回の審査項目でない場合は空白（そのまま）としてください。" sqref="E35 E28 E21 E8 E12 E15 E18 E24 E31 E5 E38" xr:uid="{00E1AF7E-E785-444C-946C-17526F9A47C0}">
      <formula1>"S,W,D,-"</formula1>
    </dataValidation>
    <dataValidation operator="equal" showInputMessage="1" showErrorMessage="1" sqref="C8 D18 D15 D31 D35 A21 D12 A18 D21 D28 D24 A35 A38 D8 A4:A5 A11 C5 D5 A8 C12 B15 C15 C18 C21 B24 C24 B28 C28 B31 C31 C35 C38 D38" xr:uid="{AB971F10-5661-45EB-AF63-803E379B995A}"/>
    <dataValidation type="list" imeMode="off" allowBlank="1" showInputMessage="1" showErrorMessage="1" error="A,C,W,D,-のいずれか。" prompt="S，W，D（半角英字）のいずれか。_x000a_基準１の全点検項目のもっとも低い判定結果と同一の判定としてください。" sqref="E4" xr:uid="{83A17D0C-0A3D-4B7E-A760-3D6689E3024C}">
      <formula1>"S,W,D,-"</formula1>
    </dataValidation>
    <dataValidation type="textLength" imeMode="on" operator="greaterThanOrEqual" showErrorMessage="1" sqref="G35 G28 G21 G8 G12 G15 G18 G24 G31 G5 G38" xr:uid="{FF2C9CBE-FBE4-475F-9374-23910FB1F9DC}">
      <formula1>0</formula1>
    </dataValidation>
  </dataValidations>
  <printOptions horizontalCentered="1"/>
  <pageMargins left="0.59055118110236227" right="0.59055118110236227" top="0.78740157480314965" bottom="0.78740157480314965" header="0.51181102362204722" footer="0.31496062992125984"/>
  <pageSetup paperSize="9" scale="73" fitToHeight="50" orientation="landscape" r:id="rId1"/>
  <headerFooter alignWithMargins="0">
    <oddHeader>&amp;R&amp;8日本技術者教育認定基準（2019年度～）</oddHeader>
    <oddFooter>&amp;R&amp;8プログラム点検書（実地審査最終面談時）&amp;P/&amp;N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CC00"/>
  </sheetPr>
  <dimension ref="A1:H55"/>
  <sheetViews>
    <sheetView showZeros="0" view="pageBreakPreview" topLeftCell="A37" zoomScaleNormal="100" zoomScaleSheetLayoutView="100" workbookViewId="0">
      <selection activeCell="I45" sqref="I45"/>
    </sheetView>
  </sheetViews>
  <sheetFormatPr defaultColWidth="8.59765625" defaultRowHeight="14.4"/>
  <cols>
    <col min="1" max="1" width="1.69921875" style="7" customWidth="1"/>
    <col min="2" max="2" width="21" style="7" customWidth="1"/>
    <col min="3" max="3" width="22.59765625" style="7" customWidth="1"/>
    <col min="4" max="4" width="25.09765625" style="7" customWidth="1"/>
    <col min="5" max="6" width="25.796875" style="7" customWidth="1"/>
    <col min="7" max="16384" width="8.59765625" style="7"/>
  </cols>
  <sheetData>
    <row r="1" spans="1:6" ht="60" customHeight="1" thickBot="1">
      <c r="A1" s="8"/>
      <c r="B1" s="247" t="str">
        <f ca="1">IF(ISBLANK(INDIRECT("基本事項!E2")),"「基本事項」ワークシートで審査種類を選択してください",INDIRECT("基本事項!E2"))</f>
        <v/>
      </c>
      <c r="C1" s="457" t="s">
        <v>399</v>
      </c>
      <c r="D1" s="458"/>
      <c r="E1" s="458"/>
      <c r="F1" s="2"/>
    </row>
    <row r="2" spans="1:6" ht="205.5" customHeight="1">
      <c r="A2" s="1"/>
      <c r="B2" s="488" t="s">
        <v>216</v>
      </c>
      <c r="C2" s="488"/>
      <c r="D2" s="488"/>
      <c r="E2" s="488"/>
      <c r="F2" s="488"/>
    </row>
    <row r="3" spans="1:6" ht="75" customHeight="1">
      <c r="A3" s="1"/>
      <c r="B3" s="489" t="str">
        <f ca="1">CONCATENATE("プログラム名：",C12)</f>
        <v>プログラム名：「基本事項」でプログラム名を記入してください</v>
      </c>
      <c r="C3" s="489"/>
      <c r="D3" s="489"/>
      <c r="E3" s="489"/>
      <c r="F3" s="489"/>
    </row>
    <row r="4" spans="1:6" ht="75" customHeight="1">
      <c r="A4" s="1"/>
      <c r="B4" s="489" t="str">
        <f ca="1">CONCATENATE("(",C13," )")</f>
        <v>(「基本事項」で高等教育機関名を記入してください )</v>
      </c>
      <c r="C4" s="489"/>
      <c r="D4" s="489"/>
      <c r="E4" s="489"/>
      <c r="F4" s="489"/>
    </row>
    <row r="5" spans="1:6" ht="75" customHeight="1">
      <c r="A5" s="1"/>
      <c r="B5" s="489" t="str">
        <f ca="1">C14</f>
        <v>「基本事項」で認定種別を選択してください</v>
      </c>
      <c r="C5" s="491"/>
      <c r="D5" s="491"/>
      <c r="E5" s="491"/>
      <c r="F5" s="491"/>
    </row>
    <row r="6" spans="1:6" ht="42" customHeight="1">
      <c r="A6" s="1"/>
      <c r="B6" s="489" t="str">
        <f ca="1">C15</f>
        <v>「基本事項」で認定分野を選択してください</v>
      </c>
      <c r="C6" s="489"/>
      <c r="D6" s="489"/>
      <c r="E6" s="489"/>
      <c r="F6" s="489"/>
    </row>
    <row r="7" spans="1:6" ht="75" customHeight="1">
      <c r="A7" s="1"/>
      <c r="B7" s="487"/>
      <c r="C7" s="487"/>
      <c r="D7" s="487"/>
      <c r="E7" s="487"/>
      <c r="F7" s="487"/>
    </row>
    <row r="8" spans="1:6" ht="237" customHeight="1">
      <c r="A8" s="1"/>
      <c r="B8" s="489" t="str">
        <f ca="1">CONCATENATE("主審査員　",C20,"　（",D20,"）")</f>
        <v>主審査員　「基本事項」で主審査員氏名を記入してください　（「基本事項」で主審査員所属を記入してください）</v>
      </c>
      <c r="C8" s="489"/>
      <c r="D8" s="489"/>
      <c r="E8" s="489"/>
      <c r="F8" s="489"/>
    </row>
    <row r="9" spans="1:6" ht="75" customHeight="1">
      <c r="A9" s="1"/>
      <c r="B9" s="490" t="str">
        <f ca="1">C38</f>
        <v>「基本事項」でプログラム点検書（実地審査後）提出日を記入してください</v>
      </c>
      <c r="C9" s="490"/>
      <c r="D9" s="490"/>
      <c r="E9" s="490"/>
      <c r="F9" s="490"/>
    </row>
    <row r="10" spans="1:6" ht="19.2">
      <c r="A10" s="8"/>
      <c r="B10" s="56" t="s">
        <v>84</v>
      </c>
      <c r="C10" s="1"/>
      <c r="D10" s="1"/>
      <c r="E10" s="1"/>
      <c r="F10" s="1"/>
    </row>
    <row r="11" spans="1:6" ht="6.75" customHeight="1" thickBot="1">
      <c r="A11" s="1"/>
      <c r="B11" s="1"/>
      <c r="C11" s="1"/>
      <c r="D11" s="1"/>
      <c r="E11" s="1"/>
      <c r="F11" s="1"/>
    </row>
    <row r="12" spans="1:6" s="77" customFormat="1">
      <c r="A12" s="63"/>
      <c r="B12" s="62" t="s">
        <v>178</v>
      </c>
      <c r="C12" s="462" t="str">
        <f ca="1">IF(ISBLANK(INDIRECT("基本事項!B6")),"「基本事項」でプログラム名を記入してください",INDIRECT("基本事項!B6"))</f>
        <v>「基本事項」でプログラム名を記入してください</v>
      </c>
      <c r="D12" s="462"/>
      <c r="E12" s="462"/>
      <c r="F12" s="463"/>
    </row>
    <row r="13" spans="1:6" s="77" customFormat="1" ht="28.8">
      <c r="A13" s="63"/>
      <c r="B13" s="64" t="s">
        <v>318</v>
      </c>
      <c r="C13" s="455" t="str">
        <f ca="1">IF(ISBLANK(INDIRECT("基本事項!B7")),"「基本事項」で高等教育機関名を記入してください",INDIRECT("基本事項!B7"))</f>
        <v>「基本事項」で高等教育機関名を記入してください</v>
      </c>
      <c r="D13" s="455"/>
      <c r="E13" s="455"/>
      <c r="F13" s="456"/>
    </row>
    <row r="14" spans="1:6" s="77" customFormat="1">
      <c r="A14" s="63"/>
      <c r="B14" s="64" t="s">
        <v>265</v>
      </c>
      <c r="C14" s="455" t="str">
        <f ca="1">IF(ISBLANK(INDIRECT("基本事項!B9")),"「基本事項」で認定種別を選択してください",INDIRECT("基本事項!B9"))</f>
        <v>「基本事項」で認定種別を選択してください</v>
      </c>
      <c r="D14" s="455"/>
      <c r="E14" s="455"/>
      <c r="F14" s="456"/>
    </row>
    <row r="15" spans="1:6" s="77" customFormat="1" ht="16.5" customHeight="1">
      <c r="A15" s="63"/>
      <c r="B15" s="64" t="s">
        <v>179</v>
      </c>
      <c r="C15" s="455" t="str">
        <f ca="1">IF(ISBLANK(INDIRECT("基本事項!B10")),"「基本事項」で認定分野を選択してください",INDIRECT("基本事項!B10"))</f>
        <v>「基本事項」で認定分野を選択してください</v>
      </c>
      <c r="D15" s="455"/>
      <c r="E15" s="455"/>
      <c r="F15" s="456"/>
    </row>
    <row r="16" spans="1:6" s="77" customFormat="1" ht="16.95" customHeight="1" thickBot="1">
      <c r="A16" s="63"/>
      <c r="B16" s="65" t="s">
        <v>180</v>
      </c>
      <c r="C16" s="471" t="str">
        <f ca="1">IF(ISBLANK(INDIRECT("基本事項!B11")),"「基本事項」で審査チーム派遣機関を記入してください",INDIRECT("基本事項!B11"))</f>
        <v>「基本事項」で審査チーム派遣機関を記入してください</v>
      </c>
      <c r="D16" s="471"/>
      <c r="E16" s="471"/>
      <c r="F16" s="472"/>
    </row>
    <row r="17" spans="1:6">
      <c r="A17" s="1"/>
      <c r="B17" s="1"/>
      <c r="C17" s="1"/>
      <c r="D17" s="1"/>
      <c r="E17" s="1"/>
      <c r="F17" s="1"/>
    </row>
    <row r="18" spans="1:6" ht="15" thickBot="1">
      <c r="A18" s="1"/>
      <c r="B18" s="1" t="s">
        <v>186</v>
      </c>
      <c r="C18" s="1"/>
      <c r="D18" s="1"/>
      <c r="E18" s="1"/>
      <c r="F18" s="1"/>
    </row>
    <row r="19" spans="1:6" ht="15" thickBot="1">
      <c r="A19" s="1"/>
      <c r="B19" s="37"/>
      <c r="C19" s="38" t="s">
        <v>182</v>
      </c>
      <c r="D19" s="38" t="s">
        <v>183</v>
      </c>
      <c r="E19" s="38" t="s">
        <v>184</v>
      </c>
      <c r="F19" s="39" t="s">
        <v>185</v>
      </c>
    </row>
    <row r="20" spans="1:6" s="77" customFormat="1" ht="28.8">
      <c r="A20" s="63"/>
      <c r="B20" s="136" t="str">
        <f ca="1">IF(ISBLANK(INDIRECT("基本事項!A15")),"",INDIRECT("基本事項!A15"))</f>
        <v>主審査員</v>
      </c>
      <c r="C20" s="119" t="str">
        <f ca="1">IF(ISBLANK(INDIRECT("基本事項!B15")),"「基本事項」で主審査員氏名を記入してください",INDIRECT("基本事項!B15"))</f>
        <v>「基本事項」で主審査員氏名を記入してください</v>
      </c>
      <c r="D20" s="119" t="str">
        <f ca="1">IF(ISBLANK(INDIRECT("基本事項!C15")),"「基本事項」で主審査員所属を記入してください",INDIRECT("基本事項!C15"))</f>
        <v>「基本事項」で主審査員所属を記入してください</v>
      </c>
      <c r="E20" s="119" t="str">
        <f ca="1">IF(ISBLANK(INDIRECT("基本事項!D15")),"「基本事項」で主審査員職名を記入してください",INDIRECT("基本事項!D15"))</f>
        <v>「基本事項」で主審査員職名を記入してください</v>
      </c>
      <c r="F20" s="120" t="str">
        <f ca="1">IF(ISBLANK(INDIRECT("基本事項!E15")),"「基本事項」で主審査員専門分野を記入してください",INDIRECT("基本事項!E15"))</f>
        <v>「基本事項」で主審査員専門分野を記入してください</v>
      </c>
    </row>
    <row r="21" spans="1:6" s="77" customFormat="1" ht="15.45" customHeight="1">
      <c r="A21" s="63"/>
      <c r="B21" s="137" t="str">
        <f ca="1">IF(ISBLANK(INDIRECT("基本事項!A16")),"",INDIRECT("基本事項!A16"))</f>
        <v>副審査員</v>
      </c>
      <c r="C21" s="121" t="str">
        <f ca="1">IF(ISBLANK(INDIRECT("基本事項!B16")),"",INDIRECT("基本事項!B16"))</f>
        <v/>
      </c>
      <c r="D21" s="121" t="str">
        <f ca="1">IF(ISBLANK(INDIRECT("基本事項!C16")),"",INDIRECT("基本事項!C16"))</f>
        <v/>
      </c>
      <c r="E21" s="121" t="str">
        <f ca="1">IF(ISBLANK(INDIRECT("基本事項!D16")),"",INDIRECT("基本事項!D16"))</f>
        <v/>
      </c>
      <c r="F21" s="122" t="str">
        <f ca="1">IF(ISBLANK(INDIRECT("基本事項!E16")),"",INDIRECT("基本事項!E16"))</f>
        <v/>
      </c>
    </row>
    <row r="22" spans="1:6" s="77" customFormat="1">
      <c r="A22" s="63"/>
      <c r="B22" s="137" t="str">
        <f ca="1">IF(ISBLANK(INDIRECT("基本事項!A17")),"",INDIRECT("基本事項!A17"))</f>
        <v/>
      </c>
      <c r="C22" s="121" t="str">
        <f ca="1">IF(ISBLANK(INDIRECT("基本事項!B17")),"",INDIRECT("基本事項!B17"))</f>
        <v/>
      </c>
      <c r="D22" s="121" t="str">
        <f ca="1">IF(ISBLANK(INDIRECT("基本事項!C17")),"",INDIRECT("基本事項!C17"))</f>
        <v/>
      </c>
      <c r="E22" s="121" t="str">
        <f ca="1">IF(ISBLANK(INDIRECT("基本事項!D17")),"",INDIRECT("基本事項!D17"))</f>
        <v/>
      </c>
      <c r="F22" s="122" t="str">
        <f ca="1">IF(ISBLANK(INDIRECT("基本事項!E17")),"",INDIRECT("基本事項!E17"))</f>
        <v/>
      </c>
    </row>
    <row r="23" spans="1:6" s="77" customFormat="1">
      <c r="A23" s="63"/>
      <c r="B23" s="137" t="str">
        <f ca="1">IF(ISBLANK(INDIRECT("基本事項!A18")),"",INDIRECT("基本事項!A18"))</f>
        <v/>
      </c>
      <c r="C23" s="121" t="str">
        <f ca="1">IF(ISBLANK(INDIRECT("基本事項!B18")),"",INDIRECT("基本事項!B18"))</f>
        <v/>
      </c>
      <c r="D23" s="121" t="str">
        <f ca="1">IF(ISBLANK(INDIRECT("基本事項!C18")),"",INDIRECT("基本事項!C18"))</f>
        <v/>
      </c>
      <c r="E23" s="121" t="str">
        <f ca="1">IF(ISBLANK(INDIRECT("基本事項!D18")),"",INDIRECT("基本事項!D18"))</f>
        <v/>
      </c>
      <c r="F23" s="122" t="str">
        <f ca="1">IF(ISBLANK(INDIRECT("基本事項!E18")),"",INDIRECT("基本事項!E18"))</f>
        <v/>
      </c>
    </row>
    <row r="24" spans="1:6" s="77" customFormat="1">
      <c r="A24" s="63"/>
      <c r="B24" s="137" t="str">
        <f ca="1">IF(ISBLANK(INDIRECT("基本事項!A19")),"",INDIRECT("基本事項!A19"))</f>
        <v/>
      </c>
      <c r="C24" s="121" t="str">
        <f ca="1">IF(ISBLANK(INDIRECT("基本事項!B19")),"",INDIRECT("基本事項!B19"))</f>
        <v/>
      </c>
      <c r="D24" s="121" t="str">
        <f ca="1">IF(ISBLANK(INDIRECT("基本事項!C19")),"",INDIRECT("基本事項!C19"))</f>
        <v/>
      </c>
      <c r="E24" s="121" t="str">
        <f ca="1">IF(ISBLANK(INDIRECT("基本事項!D19")),"",INDIRECT("基本事項!D19"))</f>
        <v/>
      </c>
      <c r="F24" s="122" t="str">
        <f ca="1">IF(ISBLANK(INDIRECT("基本事項!E19")),"",INDIRECT("基本事項!E19"))</f>
        <v/>
      </c>
    </row>
    <row r="25" spans="1:6" s="77" customFormat="1">
      <c r="A25" s="63"/>
      <c r="B25" s="137" t="str">
        <f ca="1">IF(ISBLANK(INDIRECT("基本事項!A20")),"",INDIRECT("基本事項!A20"))</f>
        <v/>
      </c>
      <c r="C25" s="121" t="str">
        <f ca="1">IF(ISBLANK(INDIRECT("基本事項!B20")),"",INDIRECT("基本事項!B20"))</f>
        <v/>
      </c>
      <c r="D25" s="121" t="str">
        <f ca="1">IF(ISBLANK(INDIRECT("基本事項!C20")),"",INDIRECT("基本事項!C20"))</f>
        <v/>
      </c>
      <c r="E25" s="121" t="str">
        <f ca="1">IF(ISBLANK(INDIRECT("基本事項!D20")),"",INDIRECT("基本事項!D20"))</f>
        <v/>
      </c>
      <c r="F25" s="122" t="str">
        <f ca="1">IF(ISBLANK(INDIRECT("基本事項!E20")),"",INDIRECT("基本事項!E20"))</f>
        <v/>
      </c>
    </row>
    <row r="26" spans="1:6" s="77" customFormat="1">
      <c r="A26" s="63"/>
      <c r="B26" s="137" t="str">
        <f ca="1">IF(ISBLANK(INDIRECT("基本事項!A21")),"",INDIRECT("基本事項!A21"))</f>
        <v/>
      </c>
      <c r="C26" s="121" t="str">
        <f ca="1">IF(ISBLANK(INDIRECT("基本事項!B21")),"",INDIRECT("基本事項!B21"))</f>
        <v/>
      </c>
      <c r="D26" s="121" t="str">
        <f ca="1">IF(ISBLANK(INDIRECT("基本事項!C21")),"",INDIRECT("基本事項!C21"))</f>
        <v/>
      </c>
      <c r="E26" s="121" t="str">
        <f ca="1">IF(ISBLANK(INDIRECT("基本事項!D21")),"",INDIRECT("基本事項!D21"))</f>
        <v/>
      </c>
      <c r="F26" s="122" t="str">
        <f ca="1">IF(ISBLANK(INDIRECT("基本事項!E21")),"",INDIRECT("基本事項!E21"))</f>
        <v/>
      </c>
    </row>
    <row r="27" spans="1:6" s="77" customFormat="1" ht="15" thickBot="1">
      <c r="A27" s="63"/>
      <c r="B27" s="138" t="str">
        <f ca="1">IF(ISBLANK(INDIRECT("基本事項!A22")),"",INDIRECT("基本事項!A22"))</f>
        <v/>
      </c>
      <c r="C27" s="123" t="str">
        <f ca="1">IF(ISBLANK(INDIRECT("基本事項!B22")),"",INDIRECT("基本事項!B22"))</f>
        <v/>
      </c>
      <c r="D27" s="123" t="str">
        <f ca="1">IF(ISBLANK(INDIRECT("基本事項!C22")),"",INDIRECT("基本事項!C22"))</f>
        <v/>
      </c>
      <c r="E27" s="123" t="str">
        <f ca="1">IF(ISBLANK(INDIRECT("基本事項!D22")),"",INDIRECT("基本事項!D22"))</f>
        <v/>
      </c>
      <c r="F27" s="124" t="str">
        <f ca="1">IF(ISBLANK(INDIRECT("基本事項!E22")),"",INDIRECT("基本事項!E22"))</f>
        <v/>
      </c>
    </row>
    <row r="28" spans="1:6" s="77" customFormat="1" ht="15" thickBot="1">
      <c r="A28" s="63"/>
      <c r="B28" s="159" t="str">
        <f ca="1">IF(ISBLANK(INDIRECT("基本事項!A23")),"",INDIRECT("基本事項!A23"))</f>
        <v/>
      </c>
      <c r="C28" s="159" t="str">
        <f ca="1">IF(ISBLANK(INDIRECT("基本事項!B23")),"",INDIRECT("基本事項!B23"))</f>
        <v/>
      </c>
      <c r="D28" s="159" t="str">
        <f ca="1">IF(ISBLANK(INDIRECT("基本事項!C23")),"",INDIRECT("基本事項!C23"))</f>
        <v/>
      </c>
      <c r="E28" s="159" t="str">
        <f ca="1">IF(ISBLANK(INDIRECT("基本事項!D23")),"",INDIRECT("基本事項!D23"))</f>
        <v/>
      </c>
      <c r="F28" s="165" t="str">
        <f ca="1">IF(ISBLANK(INDIRECT("基本事項!E23")),"",INDIRECT("基本事項!E23"))</f>
        <v/>
      </c>
    </row>
    <row r="29" spans="1:6" s="77" customFormat="1" ht="30" customHeight="1">
      <c r="A29" s="63"/>
      <c r="B29" s="142" t="str">
        <f ca="1">IF(ISBLANK(INDIRECT("基本事項!A24")),"",INDIRECT("基本事項!A24"))</f>
        <v>審査団長（一斉審査の場合記入）</v>
      </c>
      <c r="C29" s="167" t="str">
        <f ca="1">IF(ISBLANK(INDIRECT("基本事項!B24")),"「基本事項」で審査団長氏名を記入してください",INDIRECT("基本事項!B24"))</f>
        <v>「基本事項」で審査団長氏名を記入してください</v>
      </c>
      <c r="D29" s="167" t="str">
        <f ca="1">IF(ISBLANK(INDIRECT("基本事項!C24")),"「基本事項」で審査団長所属を記入してください",INDIRECT("基本事項!C24"))</f>
        <v>「基本事項」で審査団長所属を記入してください</v>
      </c>
      <c r="E29" s="80" t="str">
        <f ca="1">IF(ISBLANK(INDIRECT("基本事項!D24")),"「基本事項」で審査団長職名を記入してください",INDIRECT("基本事項!D24"))</f>
        <v>「基本事項」で審査団長職名を記入してください</v>
      </c>
      <c r="F29" s="166" t="str">
        <f ca="1">IF(ISBLANK(INDIRECT("基本事項!E24")),"",INDIRECT("基本事項!E24"))</f>
        <v/>
      </c>
    </row>
    <row r="30" spans="1:6" s="77" customFormat="1" ht="18.75" customHeight="1" thickBot="1">
      <c r="A30" s="63"/>
      <c r="B30" s="138" t="str">
        <f ca="1">IF(ISBLANK(INDIRECT("基本事項!A25")),"",INDIRECT("基本事項!A25"))</f>
        <v>副審査団長（同上）</v>
      </c>
      <c r="C30" s="168" t="str">
        <f ca="1">IF(ISBLANK(INDIRECT("基本事項!B25")),"",INDIRECT("基本事項!B25"))</f>
        <v/>
      </c>
      <c r="D30" s="168" t="str">
        <f ca="1">IF(ISBLANK(INDIRECT("基本事項!C25")),"",INDIRECT("基本事項!C25"))</f>
        <v/>
      </c>
      <c r="E30" s="169" t="str">
        <f ca="1">IF(ISBLANK(INDIRECT("基本事項!D25")),"",INDIRECT("基本事項!D25"))</f>
        <v/>
      </c>
      <c r="F30" s="166" t="str">
        <f ca="1">IF(ISBLANK(INDIRECT("基本事項!E25")),"",INDIRECT("基本事項!E25"))</f>
        <v/>
      </c>
    </row>
    <row r="31" spans="1:6" ht="8.25" customHeight="1">
      <c r="A31" s="1"/>
      <c r="B31" s="1"/>
      <c r="C31" s="26"/>
      <c r="D31" s="26"/>
      <c r="E31" s="26"/>
      <c r="F31" s="1"/>
    </row>
    <row r="32" spans="1:6" ht="15" thickBot="1">
      <c r="A32" s="1"/>
      <c r="B32" s="1" t="s">
        <v>187</v>
      </c>
      <c r="C32" s="26"/>
      <c r="D32" s="26"/>
      <c r="E32" s="26"/>
      <c r="F32" s="1"/>
    </row>
    <row r="33" spans="1:6">
      <c r="A33" s="1"/>
      <c r="B33" s="88" t="s">
        <v>188</v>
      </c>
      <c r="C33" s="215" t="s">
        <v>182</v>
      </c>
      <c r="D33" s="215" t="s">
        <v>183</v>
      </c>
      <c r="E33" s="216" t="s">
        <v>184</v>
      </c>
      <c r="F33" s="1"/>
    </row>
    <row r="34" spans="1:6" ht="28.8">
      <c r="A34" s="1"/>
      <c r="B34" s="141" t="str">
        <f ca="1">INDIRECT("基本事項!A29")</f>
        <v>JABEE対応責任者</v>
      </c>
      <c r="C34" s="121" t="str">
        <f ca="1">IF(ISBLANK(INDIRECT("基本事項!B29")),"「基本事項」ワークシートに記入してください",INDIRECT("基本事項!B29"))</f>
        <v>「基本事項」ワークシートに記入してください</v>
      </c>
      <c r="D34" s="121" t="str">
        <f ca="1">IF(ISBLANK(INDIRECT("基本事項!C29")),"「基本事項」ワークシートに記入してください",INDIRECT("基本事項!C29"))</f>
        <v>「基本事項」ワークシートに記入してください</v>
      </c>
      <c r="E34" s="122" t="str">
        <f ca="1">IF(ISBLANK(INDIRECT("基本事項!D29")),"「基本事項」ワークシートに記入してください",INDIRECT("基本事項!D29"))</f>
        <v>「基本事項」ワークシートに記入してください</v>
      </c>
      <c r="F34" s="1"/>
    </row>
    <row r="35" spans="1:6" ht="29.4" thickBot="1">
      <c r="A35" s="1"/>
      <c r="B35" s="140" t="str">
        <f ca="1">INDIRECT("基本事項!A30")</f>
        <v>プログラム責任者</v>
      </c>
      <c r="C35" s="123" t="str">
        <f ca="1">IF(ISBLANK(INDIRECT("基本事項!B30")),"「基本事項」ワークシートに記入してください",INDIRECT("基本事項!B30"))</f>
        <v>「基本事項」ワークシートに記入してください</v>
      </c>
      <c r="D35" s="123" t="str">
        <f ca="1">IF(ISBLANK(INDIRECT("基本事項!C30")),"「基本事項」ワークシートに記入してください",INDIRECT("基本事項!C30"))</f>
        <v>「基本事項」ワークシートに記入してください</v>
      </c>
      <c r="E35" s="124" t="str">
        <f ca="1">IF(ISBLANK(INDIRECT("基本事項!D30")),"「基本事項」ワークシートに記入してください",INDIRECT("基本事項!D30"))</f>
        <v>「基本事項」ワークシートに記入してください</v>
      </c>
      <c r="F35" s="1"/>
    </row>
    <row r="36" spans="1:6" ht="8.25" customHeight="1" thickBot="1">
      <c r="A36" s="1"/>
      <c r="B36" s="1"/>
      <c r="C36" s="26"/>
      <c r="D36" s="26"/>
      <c r="E36" s="26"/>
      <c r="F36" s="1"/>
    </row>
    <row r="37" spans="1:6" ht="57.75" customHeight="1">
      <c r="A37" s="1"/>
      <c r="B37" s="139" t="s">
        <v>218</v>
      </c>
      <c r="C37" s="80" t="str">
        <f ca="1">IF(ISBLANK(INDIRECT("基本事項!C46")),"「基本事項」でプログラム点検書（実地審査後）作成責任者氏名を記入してください",INDIRECT("基本事項!C46"))</f>
        <v>「基本事項」でプログラム点検書（実地審査後）作成責任者氏名を記入してください</v>
      </c>
      <c r="D37" s="26"/>
      <c r="E37" s="26"/>
      <c r="F37" s="1"/>
    </row>
    <row r="38" spans="1:6" ht="43.8" thickBot="1">
      <c r="A38" s="1"/>
      <c r="B38" s="140" t="s">
        <v>65</v>
      </c>
      <c r="C38" s="81" t="str">
        <f ca="1">IF(ISBLANK(INDIRECT("基本事項!B46")),"「基本事項」でプログラム点検書（実地審査後）提出日を記入してください",INDIRECT("基本事項!B46"))</f>
        <v>「基本事項」でプログラム点検書（実地審査後）提出日を記入してください</v>
      </c>
      <c r="D38" s="26"/>
      <c r="E38" s="26"/>
      <c r="F38" s="1"/>
    </row>
    <row r="39" spans="1:6">
      <c r="A39" s="1"/>
      <c r="B39" s="1"/>
      <c r="C39" s="1"/>
      <c r="D39" s="1"/>
      <c r="E39" s="1"/>
      <c r="F39" s="1"/>
    </row>
    <row r="40" spans="1:6" ht="19.8" thickBot="1">
      <c r="A40" s="9"/>
      <c r="B40" s="56" t="s">
        <v>193</v>
      </c>
      <c r="C40" s="1"/>
      <c r="D40" s="1"/>
      <c r="E40" s="1"/>
      <c r="F40" s="1"/>
    </row>
    <row r="41" spans="1:6" ht="92.25" customHeight="1">
      <c r="A41" s="9"/>
      <c r="B41" s="497" t="s">
        <v>362</v>
      </c>
      <c r="C41" s="498"/>
      <c r="D41" s="498"/>
      <c r="E41" s="498"/>
      <c r="F41" s="499"/>
    </row>
    <row r="42" spans="1:6" ht="97.5" customHeight="1">
      <c r="B42" s="500" t="s">
        <v>282</v>
      </c>
      <c r="C42" s="501"/>
      <c r="D42" s="501"/>
      <c r="E42" s="501"/>
      <c r="F42" s="502"/>
    </row>
    <row r="43" spans="1:6" ht="7.5" customHeight="1" thickBot="1">
      <c r="B43" s="503"/>
      <c r="C43" s="504"/>
      <c r="D43" s="504"/>
      <c r="E43" s="504"/>
      <c r="F43" s="505"/>
    </row>
    <row r="44" spans="1:6" ht="20.55" customHeight="1" thickBot="1">
      <c r="B44" s="509" t="s">
        <v>361</v>
      </c>
      <c r="C44" s="510"/>
      <c r="D44" s="510"/>
      <c r="E44" s="511"/>
      <c r="F44" s="317"/>
    </row>
    <row r="45" spans="1:6" ht="63.45" customHeight="1" thickBot="1">
      <c r="B45" s="512"/>
      <c r="C45" s="513"/>
      <c r="D45" s="513"/>
      <c r="E45" s="513"/>
      <c r="F45" s="514"/>
    </row>
    <row r="46" spans="1:6" s="344" customFormat="1" ht="22.05" customHeight="1" thickBot="1">
      <c r="B46" s="515" t="s">
        <v>375</v>
      </c>
      <c r="C46" s="516"/>
      <c r="D46" s="516"/>
      <c r="E46" s="516"/>
      <c r="F46" s="516"/>
    </row>
    <row r="47" spans="1:6" s="344" customFormat="1" ht="20.55" customHeight="1">
      <c r="B47" s="345" t="s">
        <v>376</v>
      </c>
      <c r="C47" s="517" t="s">
        <v>377</v>
      </c>
      <c r="D47" s="518"/>
      <c r="E47" s="518"/>
      <c r="F47" s="519"/>
    </row>
    <row r="48" spans="1:6" ht="20.55" customHeight="1" thickBot="1">
      <c r="B48" s="336"/>
      <c r="C48" s="337"/>
      <c r="D48" s="337"/>
      <c r="E48" s="337"/>
      <c r="F48" s="338"/>
    </row>
    <row r="49" spans="2:8" ht="31.95" customHeight="1">
      <c r="B49" s="508" t="str">
        <f ca="1">IF(OR((INDIRECT("基本事項!B2")=""),(INDIRECT("基本事項!B2")="　")),"Ⅲ項の情報が必要かどうかを表示するために、「基本事項」シートの審査種類を選択してください！！！",IF(INDIRECT("基本事項!B2")="","",IF(INDIRECT("基本事項!B2")="新規審査(審査年度の前年度からの認定を希望)","■新規審査かつ審査年度前年度からの認定希望があるため、Ⅲ項の情報必要","■「新規審査かつ審査年度前年度からの認定希望」に該当しないため、Ⅲ項の情報不要")))</f>
        <v>Ⅲ項の情報が必要かどうかを表示するために、「基本事項」シートの審査種類を選択してください！！！</v>
      </c>
      <c r="C49" s="508"/>
      <c r="D49" s="508"/>
      <c r="E49" s="508"/>
      <c r="F49" s="508"/>
    </row>
    <row r="50" spans="2:8" ht="21" customHeight="1" thickBot="1">
      <c r="B50" s="86" t="s">
        <v>194</v>
      </c>
      <c r="H50" s="95"/>
    </row>
    <row r="51" spans="2:8" ht="45" customHeight="1">
      <c r="B51" s="506" t="str">
        <f>'(1)プログラム点検書（最終面談時）'!B19</f>
        <v>① 認定申請にあたっての留意点6(b)「2025年度修了生に適用された学習・教育到達目標およびカリキュラムと2026年度修了予定生に適用されている学習・教育到達目標およびカリキュラムがそれぞれ同一であり、施設・設備が同等であった。」</v>
      </c>
      <c r="C51" s="507"/>
      <c r="D51" s="507"/>
      <c r="E51" s="507"/>
      <c r="F51" s="297">
        <f>'(1)プログラム点検書（最終面談時）'!D19</f>
        <v>0</v>
      </c>
    </row>
    <row r="52" spans="2:8" ht="30" customHeight="1">
      <c r="B52" s="495" t="str">
        <f>'(1)プログラム点検書（最終面談時）'!B20</f>
        <v>認定申請にあたっての留意点6(c)：「2025年度修了生が履修したプログラムも2026年度修了予定生が履修したプログラムと同じく認定基準に適合していたことを審査によって確認できる。</v>
      </c>
      <c r="C52" s="496"/>
      <c r="D52" s="496"/>
      <c r="E52" s="299" t="str">
        <f>'(1)プログラム点検書（最終面談時）'!C20</f>
        <v>② 2025年度修了生全員が目標を達成していた。</v>
      </c>
      <c r="F52" s="298">
        <f>'(1)プログラム点検書（最終面談時）'!D20</f>
        <v>0</v>
      </c>
    </row>
    <row r="53" spans="2:8" ht="62.25" customHeight="1">
      <c r="B53" s="495"/>
      <c r="C53" s="496"/>
      <c r="D53" s="496"/>
      <c r="E53" s="299" t="str">
        <f>'(1)プログラム点検書（最終面談時）'!C21</f>
        <v>③ 2025年度修了生が入学した時点で学習・教育到達目標が公開され教員と学生に周知されていた。</v>
      </c>
      <c r="F53" s="298">
        <f>'(1)プログラム点検書（最終面談時）'!D21</f>
        <v>0</v>
      </c>
    </row>
    <row r="54" spans="2:8" ht="71.55" customHeight="1" thickBot="1">
      <c r="B54" s="492" t="str">
        <f>IF('(1)プログラム点検書（最終面談時）'!B22="","",'(1)プログラム点検書（最終面談時）'!B22)</f>
        <v>（「審査年度前年度修了生の同一性確認結果」に×があった時の審査チームのコメント）</v>
      </c>
      <c r="C54" s="493"/>
      <c r="D54" s="493"/>
      <c r="E54" s="493"/>
      <c r="F54" s="494"/>
    </row>
    <row r="55" spans="2:8" ht="5.25" customHeight="1"/>
  </sheetData>
  <sheetProtection formatCells="0" formatColumns="0" formatRows="0"/>
  <mergeCells count="25">
    <mergeCell ref="B54:F54"/>
    <mergeCell ref="C15:F15"/>
    <mergeCell ref="C13:F13"/>
    <mergeCell ref="C16:F16"/>
    <mergeCell ref="B52:D53"/>
    <mergeCell ref="B41:F41"/>
    <mergeCell ref="B42:F42"/>
    <mergeCell ref="B43:F43"/>
    <mergeCell ref="B51:E51"/>
    <mergeCell ref="B49:F49"/>
    <mergeCell ref="C14:F14"/>
    <mergeCell ref="B44:E44"/>
    <mergeCell ref="B45:F45"/>
    <mergeCell ref="B46:F46"/>
    <mergeCell ref="C47:F47"/>
    <mergeCell ref="C1:E1"/>
    <mergeCell ref="B7:F7"/>
    <mergeCell ref="C12:F12"/>
    <mergeCell ref="B2:F2"/>
    <mergeCell ref="B3:F3"/>
    <mergeCell ref="B4:F4"/>
    <mergeCell ref="B6:F6"/>
    <mergeCell ref="B8:F8"/>
    <mergeCell ref="B9:F9"/>
    <mergeCell ref="B5:F5"/>
  </mergeCells>
  <phoneticPr fontId="2"/>
  <conditionalFormatting sqref="B51:F54">
    <cfRule type="expression" dxfId="3" priority="1" stopIfTrue="1">
      <formula>AND(INDIRECT("基本事項!B2")&lt;&gt;"",INDIRECT("基本事項!B2")&lt;&gt;"新規審査(審査年度の前年度からの認定を希望)")</formula>
    </cfRule>
  </conditionalFormatting>
  <dataValidations count="1">
    <dataValidation type="list" allowBlank="1" showInputMessage="1" showErrorMessage="1" sqref="F44" xr:uid="{55BC96A0-BF07-44F2-B3A2-12C1261A407E}">
      <formula1>"なし,あり"</formula1>
    </dataValidation>
  </dataValidations>
  <printOptions horizontalCentered="1"/>
  <pageMargins left="0.78740157480314965" right="0.78740157480314965" top="0.78740157480314965" bottom="0.78740157480314965" header="0.51181102362204722" footer="0.51181102362204722"/>
  <pageSetup paperSize="9" scale="65" fitToHeight="50" orientation="portrait" verticalDpi="300" r:id="rId1"/>
  <headerFooter alignWithMargins="0"/>
  <rowBreaks count="2" manualBreakCount="2">
    <brk id="9" min="1" max="5" man="1"/>
    <brk id="39" min="1" max="5" man="1"/>
  </rowBreaks>
  <ignoredErrors>
    <ignoredError sqref="B54 F52:F53" unlocked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A430B-0A05-4426-8897-2F077AD284FC}">
  <sheetPr codeName="Sheet13">
    <tabColor rgb="FFFFCC00"/>
    <pageSetUpPr fitToPage="1"/>
  </sheetPr>
  <dimension ref="A1:G42"/>
  <sheetViews>
    <sheetView showZeros="0" zoomScaleNormal="100" zoomScaleSheetLayoutView="80" workbookViewId="0">
      <pane ySplit="3" topLeftCell="A4" activePane="bottomLeft" state="frozen"/>
      <selection pane="bottomLeft"/>
    </sheetView>
  </sheetViews>
  <sheetFormatPr defaultColWidth="13" defaultRowHeight="14.4"/>
  <cols>
    <col min="1" max="1" width="5.59765625" style="1" customWidth="1"/>
    <col min="2" max="2" width="42.69921875" style="1" customWidth="1"/>
    <col min="3" max="4" width="3.796875" style="76" customWidth="1"/>
    <col min="5" max="5" width="3.59765625" style="1" customWidth="1"/>
    <col min="6" max="6" width="59.8984375" style="1" customWidth="1"/>
    <col min="7" max="7" width="55.59765625" style="1" customWidth="1"/>
    <col min="8" max="8" width="1.5" style="1" customWidth="1"/>
    <col min="9" max="9" width="41.796875" style="1" customWidth="1"/>
    <col min="10" max="16384" width="13" style="1"/>
  </cols>
  <sheetData>
    <row r="1" spans="1:7" ht="36" customHeight="1" thickBot="1">
      <c r="A1" s="63" t="s">
        <v>195</v>
      </c>
      <c r="B1" s="63" t="str">
        <f ca="1">IF(ISBLANK(INDIRECT("基本事項!B2")),"「基本事項」ワークシートで審査種類を選択してください",CONCATENATE("審査結果と指摘事項：", INDIRECT("基本事項!B2")))</f>
        <v>「基本事項」ワークシートで審査種類を選択してください</v>
      </c>
      <c r="C1" s="63"/>
      <c r="D1" s="63"/>
      <c r="E1" s="63"/>
      <c r="F1" s="63" t="s">
        <v>380</v>
      </c>
      <c r="G1" s="63"/>
    </row>
    <row r="2" spans="1:7" ht="16.95" customHeight="1">
      <c r="A2" s="352" t="s">
        <v>63</v>
      </c>
      <c r="B2" s="348" t="s">
        <v>144</v>
      </c>
      <c r="C2" s="354" t="s">
        <v>295</v>
      </c>
      <c r="D2" s="355"/>
      <c r="E2" s="356" t="s">
        <v>235</v>
      </c>
      <c r="F2" s="348" t="s">
        <v>281</v>
      </c>
      <c r="G2" s="349" t="s">
        <v>249</v>
      </c>
    </row>
    <row r="3" spans="1:7" ht="16.05" customHeight="1" thickBot="1">
      <c r="A3" s="353"/>
      <c r="B3" s="347"/>
      <c r="C3" s="294" t="s">
        <v>296</v>
      </c>
      <c r="D3" s="294" t="s">
        <v>297</v>
      </c>
      <c r="E3" s="347"/>
      <c r="F3" s="347"/>
      <c r="G3" s="350"/>
    </row>
    <row r="4" spans="1:7" s="63" customFormat="1" ht="30.45" customHeight="1" thickBot="1">
      <c r="A4" s="245">
        <v>1</v>
      </c>
      <c r="B4" s="111" t="s">
        <v>153</v>
      </c>
      <c r="C4" s="200">
        <f>審査項目と前回審査の結果!$C$4</f>
        <v>0</v>
      </c>
      <c r="D4" s="200">
        <f>審査項目と前回審査の結果!$D$4</f>
        <v>0</v>
      </c>
      <c r="E4" s="108"/>
      <c r="F4" s="248"/>
      <c r="G4" s="125"/>
    </row>
    <row r="5" spans="1:7" ht="34.950000000000003" customHeight="1">
      <c r="A5" s="365" t="s">
        <v>250</v>
      </c>
      <c r="B5" s="368" t="s">
        <v>251</v>
      </c>
      <c r="C5" s="369">
        <f>審査項目と前回審査の結果!$C$5</f>
        <v>0</v>
      </c>
      <c r="D5" s="369">
        <f>審査項目と前回審査の結果!$D$5</f>
        <v>0</v>
      </c>
      <c r="E5" s="360"/>
      <c r="F5" s="361"/>
      <c r="G5" s="362"/>
    </row>
    <row r="6" spans="1:7" ht="34.950000000000003" customHeight="1">
      <c r="A6" s="366"/>
      <c r="B6" s="358"/>
      <c r="C6" s="358"/>
      <c r="D6" s="358"/>
      <c r="E6" s="358"/>
      <c r="F6" s="358"/>
      <c r="G6" s="363"/>
    </row>
    <row r="7" spans="1:7" ht="34.950000000000003" customHeight="1">
      <c r="A7" s="367"/>
      <c r="B7" s="359"/>
      <c r="C7" s="359"/>
      <c r="D7" s="359"/>
      <c r="E7" s="359"/>
      <c r="F7" s="359"/>
      <c r="G7" s="364"/>
    </row>
    <row r="8" spans="1:7" ht="55.5" customHeight="1">
      <c r="A8" s="376" t="s">
        <v>252</v>
      </c>
      <c r="B8" s="378" t="s">
        <v>253</v>
      </c>
      <c r="C8" s="379">
        <f>審査項目と前回審査の結果!$C$6</f>
        <v>0</v>
      </c>
      <c r="D8" s="379">
        <f>審査項目と前回審査の結果!$D$6</f>
        <v>0</v>
      </c>
      <c r="E8" s="372"/>
      <c r="F8" s="373"/>
      <c r="G8" s="374"/>
    </row>
    <row r="9" spans="1:7" ht="55.5" customHeight="1">
      <c r="A9" s="366"/>
      <c r="B9" s="358"/>
      <c r="C9" s="358"/>
      <c r="D9" s="358"/>
      <c r="E9" s="358"/>
      <c r="F9" s="358"/>
      <c r="G9" s="363"/>
    </row>
    <row r="10" spans="1:7" ht="55.5" customHeight="1" thickBot="1">
      <c r="A10" s="377"/>
      <c r="B10" s="371"/>
      <c r="C10" s="371"/>
      <c r="D10" s="371"/>
      <c r="E10" s="371"/>
      <c r="F10" s="371"/>
      <c r="G10" s="375"/>
    </row>
    <row r="11" spans="1:7" ht="28.5" customHeight="1" thickBot="1">
      <c r="A11" s="245">
        <v>2</v>
      </c>
      <c r="B11" s="111" t="s">
        <v>154</v>
      </c>
      <c r="C11" s="200">
        <f>審査項目と前回審査の結果!$C$7</f>
        <v>0</v>
      </c>
      <c r="D11" s="200">
        <f>審査項目と前回審査の結果!$D$7</f>
        <v>0</v>
      </c>
      <c r="E11" s="108"/>
      <c r="F11" s="248"/>
      <c r="G11" s="125"/>
    </row>
    <row r="12" spans="1:7" ht="52.95" customHeight="1">
      <c r="A12" s="384" t="s">
        <v>254</v>
      </c>
      <c r="B12" s="368" t="s">
        <v>255</v>
      </c>
      <c r="C12" s="369">
        <f>審査項目と前回審査の結果!$C$8</f>
        <v>0</v>
      </c>
      <c r="D12" s="369">
        <f>審査項目と前回審査の結果!$D$8</f>
        <v>0</v>
      </c>
      <c r="E12" s="360"/>
      <c r="F12" s="361"/>
      <c r="G12" s="362"/>
    </row>
    <row r="13" spans="1:7" ht="52.95" customHeight="1">
      <c r="A13" s="385"/>
      <c r="B13" s="380"/>
      <c r="C13" s="380"/>
      <c r="D13" s="380"/>
      <c r="E13" s="380"/>
      <c r="F13" s="380"/>
      <c r="G13" s="382"/>
    </row>
    <row r="14" spans="1:7" ht="52.95" customHeight="1">
      <c r="A14" s="386"/>
      <c r="B14" s="381"/>
      <c r="C14" s="381"/>
      <c r="D14" s="381"/>
      <c r="E14" s="381"/>
      <c r="F14" s="381"/>
      <c r="G14" s="383"/>
    </row>
    <row r="15" spans="1:7" ht="38.549999999999997" customHeight="1">
      <c r="A15" s="387" t="s">
        <v>75</v>
      </c>
      <c r="B15" s="388" t="s">
        <v>381</v>
      </c>
      <c r="C15" s="379">
        <f>審査項目と前回審査の結果!$C$9</f>
        <v>0</v>
      </c>
      <c r="D15" s="379">
        <f>審査項目と前回審査の結果!$D$9</f>
        <v>0</v>
      </c>
      <c r="E15" s="372"/>
      <c r="F15" s="373"/>
      <c r="G15" s="374"/>
    </row>
    <row r="16" spans="1:7" ht="38.549999999999997" customHeight="1">
      <c r="A16" s="385"/>
      <c r="B16" s="389"/>
      <c r="C16" s="380"/>
      <c r="D16" s="380"/>
      <c r="E16" s="380"/>
      <c r="F16" s="380"/>
      <c r="G16" s="382"/>
    </row>
    <row r="17" spans="1:7" ht="38.549999999999997" customHeight="1">
      <c r="A17" s="386"/>
      <c r="B17" s="390"/>
      <c r="C17" s="381"/>
      <c r="D17" s="381"/>
      <c r="E17" s="381"/>
      <c r="F17" s="381"/>
      <c r="G17" s="383"/>
    </row>
    <row r="18" spans="1:7" ht="51.45" customHeight="1">
      <c r="A18" s="376" t="s">
        <v>76</v>
      </c>
      <c r="B18" s="378" t="s">
        <v>256</v>
      </c>
      <c r="C18" s="379">
        <f>審査項目と前回審査の結果!$C$10</f>
        <v>0</v>
      </c>
      <c r="D18" s="379">
        <f>審査項目と前回審査の結果!$D$10</f>
        <v>0</v>
      </c>
      <c r="E18" s="372"/>
      <c r="F18" s="373"/>
      <c r="G18" s="374"/>
    </row>
    <row r="19" spans="1:7" ht="51.45" customHeight="1">
      <c r="A19" s="366"/>
      <c r="B19" s="358"/>
      <c r="C19" s="358"/>
      <c r="D19" s="358"/>
      <c r="E19" s="358"/>
      <c r="F19" s="358"/>
      <c r="G19" s="363"/>
    </row>
    <row r="20" spans="1:7" ht="51.45" customHeight="1">
      <c r="A20" s="367"/>
      <c r="B20" s="359"/>
      <c r="C20" s="359"/>
      <c r="D20" s="359"/>
      <c r="E20" s="359"/>
      <c r="F20" s="359"/>
      <c r="G20" s="364"/>
    </row>
    <row r="21" spans="1:7" ht="36.450000000000003" customHeight="1">
      <c r="A21" s="376" t="s">
        <v>78</v>
      </c>
      <c r="B21" s="378" t="s">
        <v>257</v>
      </c>
      <c r="C21" s="379">
        <f>審査項目と前回審査の結果!$C$11</f>
        <v>0</v>
      </c>
      <c r="D21" s="379">
        <f>審査項目と前回審査の結果!$D$11</f>
        <v>0</v>
      </c>
      <c r="E21" s="372"/>
      <c r="F21" s="373"/>
      <c r="G21" s="374"/>
    </row>
    <row r="22" spans="1:7" ht="36.450000000000003" customHeight="1">
      <c r="A22" s="366"/>
      <c r="B22" s="358"/>
      <c r="C22" s="358"/>
      <c r="D22" s="358"/>
      <c r="E22" s="358"/>
      <c r="F22" s="358"/>
      <c r="G22" s="363"/>
    </row>
    <row r="23" spans="1:7" ht="36.450000000000003" customHeight="1">
      <c r="A23" s="367"/>
      <c r="B23" s="359"/>
      <c r="C23" s="359"/>
      <c r="D23" s="359"/>
      <c r="E23" s="359"/>
      <c r="F23" s="359"/>
      <c r="G23" s="364"/>
    </row>
    <row r="24" spans="1:7" ht="38.549999999999997" customHeight="1">
      <c r="A24" s="387" t="s">
        <v>80</v>
      </c>
      <c r="B24" s="378" t="s">
        <v>258</v>
      </c>
      <c r="C24" s="379">
        <f>審査項目と前回審査の結果!$C$12</f>
        <v>0</v>
      </c>
      <c r="D24" s="379">
        <f>審査項目と前回審査の結果!$D$12</f>
        <v>0</v>
      </c>
      <c r="E24" s="372"/>
      <c r="F24" s="373"/>
      <c r="G24" s="374"/>
    </row>
    <row r="25" spans="1:7" ht="38.549999999999997" customHeight="1">
      <c r="A25" s="385"/>
      <c r="B25" s="380"/>
      <c r="C25" s="380"/>
      <c r="D25" s="380"/>
      <c r="E25" s="380"/>
      <c r="F25" s="380"/>
      <c r="G25" s="382"/>
    </row>
    <row r="26" spans="1:7" ht="38.549999999999997" customHeight="1" thickBot="1">
      <c r="A26" s="393"/>
      <c r="B26" s="391"/>
      <c r="C26" s="391"/>
      <c r="D26" s="391"/>
      <c r="E26" s="391"/>
      <c r="F26" s="391"/>
      <c r="G26" s="392"/>
    </row>
    <row r="27" spans="1:7" s="63" customFormat="1" ht="27.75" customHeight="1" thickBot="1">
      <c r="A27" s="106" t="s">
        <v>77</v>
      </c>
      <c r="B27" s="111" t="s">
        <v>155</v>
      </c>
      <c r="C27" s="200">
        <f>審査項目と前回審査の結果!$C$13</f>
        <v>0</v>
      </c>
      <c r="D27" s="200">
        <f>審査項目と前回審査の結果!$D$13</f>
        <v>0</v>
      </c>
      <c r="E27" s="108"/>
      <c r="F27" s="248"/>
      <c r="G27" s="125"/>
    </row>
    <row r="28" spans="1:7" ht="40.5" customHeight="1">
      <c r="A28" s="384" t="s">
        <v>43</v>
      </c>
      <c r="B28" s="368" t="s">
        <v>247</v>
      </c>
      <c r="C28" s="394">
        <f>審査項目と前回審査の結果!$C$14</f>
        <v>0</v>
      </c>
      <c r="D28" s="394">
        <f>審査項目と前回審査の結果!$D$14</f>
        <v>0</v>
      </c>
      <c r="E28" s="360"/>
      <c r="F28" s="361"/>
      <c r="G28" s="362"/>
    </row>
    <row r="29" spans="1:7" ht="40.5" customHeight="1">
      <c r="A29" s="385"/>
      <c r="B29" s="380"/>
      <c r="C29" s="380"/>
      <c r="D29" s="380"/>
      <c r="E29" s="380"/>
      <c r="F29" s="380"/>
      <c r="G29" s="382"/>
    </row>
    <row r="30" spans="1:7" ht="40.5" customHeight="1">
      <c r="A30" s="386"/>
      <c r="B30" s="381"/>
      <c r="C30" s="381"/>
      <c r="D30" s="381"/>
      <c r="E30" s="381"/>
      <c r="F30" s="381"/>
      <c r="G30" s="383"/>
    </row>
    <row r="31" spans="1:7" ht="28.5" customHeight="1">
      <c r="A31" s="387" t="s">
        <v>46</v>
      </c>
      <c r="B31" s="388" t="s">
        <v>259</v>
      </c>
      <c r="C31" s="379">
        <f>審査項目と前回審査の結果!$C$15</f>
        <v>0</v>
      </c>
      <c r="D31" s="379">
        <f>審査項目と前回審査の結果!$D$15</f>
        <v>0</v>
      </c>
      <c r="E31" s="372"/>
      <c r="F31" s="373"/>
      <c r="G31" s="374"/>
    </row>
    <row r="32" spans="1:7" ht="28.5" customHeight="1">
      <c r="A32" s="385"/>
      <c r="B32" s="380"/>
      <c r="C32" s="380"/>
      <c r="D32" s="380"/>
      <c r="E32" s="380"/>
      <c r="F32" s="380"/>
      <c r="G32" s="382"/>
    </row>
    <row r="33" spans="1:7" ht="28.5" customHeight="1" thickBot="1">
      <c r="A33" s="393"/>
      <c r="B33" s="391"/>
      <c r="C33" s="391"/>
      <c r="D33" s="391"/>
      <c r="E33" s="391"/>
      <c r="F33" s="391"/>
      <c r="G33" s="392"/>
    </row>
    <row r="34" spans="1:7" ht="26.25" customHeight="1" thickBot="1">
      <c r="A34" s="243" t="s">
        <v>79</v>
      </c>
      <c r="B34" s="111" t="s">
        <v>156</v>
      </c>
      <c r="C34" s="200">
        <f>審査項目と前回審査の結果!$C$16</f>
        <v>0</v>
      </c>
      <c r="D34" s="200">
        <f>審査項目と前回審査の結果!$D$16</f>
        <v>0</v>
      </c>
      <c r="E34" s="108"/>
      <c r="F34" s="248"/>
      <c r="G34" s="125"/>
    </row>
    <row r="35" spans="1:7" ht="42" customHeight="1">
      <c r="A35" s="384" t="s">
        <v>45</v>
      </c>
      <c r="B35" s="368" t="s">
        <v>248</v>
      </c>
      <c r="C35" s="394">
        <f>審査項目と前回審査の結果!$C$17</f>
        <v>0</v>
      </c>
      <c r="D35" s="394">
        <f>審査項目と前回審査の結果!$D$17</f>
        <v>0</v>
      </c>
      <c r="E35" s="360"/>
      <c r="F35" s="361"/>
      <c r="G35" s="362"/>
    </row>
    <row r="36" spans="1:7" ht="42" customHeight="1">
      <c r="A36" s="385"/>
      <c r="B36" s="380"/>
      <c r="C36" s="380"/>
      <c r="D36" s="380"/>
      <c r="E36" s="380"/>
      <c r="F36" s="380"/>
      <c r="G36" s="382"/>
    </row>
    <row r="37" spans="1:7" ht="42" customHeight="1">
      <c r="A37" s="386"/>
      <c r="B37" s="381"/>
      <c r="C37" s="381"/>
      <c r="D37" s="381"/>
      <c r="E37" s="381"/>
      <c r="F37" s="381"/>
      <c r="G37" s="383"/>
    </row>
    <row r="38" spans="1:7" ht="31.05" customHeight="1">
      <c r="A38" s="387" t="s">
        <v>87</v>
      </c>
      <c r="B38" s="378" t="s">
        <v>260</v>
      </c>
      <c r="C38" s="379">
        <f>審査項目と前回審査の結果!$C$18</f>
        <v>0</v>
      </c>
      <c r="D38" s="379">
        <f>審査項目と前回審査の結果!$D$18</f>
        <v>0</v>
      </c>
      <c r="E38" s="372"/>
      <c r="F38" s="373"/>
      <c r="G38" s="374"/>
    </row>
    <row r="39" spans="1:7" ht="31.05" customHeight="1">
      <c r="A39" s="385"/>
      <c r="B39" s="380"/>
      <c r="C39" s="380"/>
      <c r="D39" s="380"/>
      <c r="E39" s="380"/>
      <c r="F39" s="380"/>
      <c r="G39" s="382"/>
    </row>
    <row r="40" spans="1:7" ht="31.05" customHeight="1" thickBot="1">
      <c r="A40" s="393"/>
      <c r="B40" s="391"/>
      <c r="C40" s="391"/>
      <c r="D40" s="391"/>
      <c r="E40" s="391"/>
      <c r="F40" s="391"/>
      <c r="G40" s="392"/>
    </row>
    <row r="42" spans="1:7">
      <c r="A42" s="23"/>
    </row>
  </sheetData>
  <sheetProtection formatCells="0" formatColumns="0" formatRows="0" sort="0" autoFilter="0"/>
  <mergeCells count="83">
    <mergeCell ref="F38:F40"/>
    <mergeCell ref="G38:G40"/>
    <mergeCell ref="A38:A40"/>
    <mergeCell ref="B38:B40"/>
    <mergeCell ref="C38:C40"/>
    <mergeCell ref="D38:D40"/>
    <mergeCell ref="E38:E40"/>
    <mergeCell ref="F31:F33"/>
    <mergeCell ref="G31:G33"/>
    <mergeCell ref="A35:A37"/>
    <mergeCell ref="B35:B37"/>
    <mergeCell ref="C35:C37"/>
    <mergeCell ref="D35:D37"/>
    <mergeCell ref="E35:E37"/>
    <mergeCell ref="F35:F37"/>
    <mergeCell ref="G35:G37"/>
    <mergeCell ref="A31:A33"/>
    <mergeCell ref="B31:B33"/>
    <mergeCell ref="C31:C33"/>
    <mergeCell ref="D31:D33"/>
    <mergeCell ref="E31:E33"/>
    <mergeCell ref="F24:F26"/>
    <mergeCell ref="G24:G26"/>
    <mergeCell ref="A28:A30"/>
    <mergeCell ref="B28:B30"/>
    <mergeCell ref="C28:C30"/>
    <mergeCell ref="D28:D30"/>
    <mergeCell ref="E28:E30"/>
    <mergeCell ref="F28:F30"/>
    <mergeCell ref="G28:G30"/>
    <mergeCell ref="A24:A26"/>
    <mergeCell ref="B24:B26"/>
    <mergeCell ref="C24:C26"/>
    <mergeCell ref="D24:D26"/>
    <mergeCell ref="E24:E26"/>
    <mergeCell ref="F18:F20"/>
    <mergeCell ref="G18:G20"/>
    <mergeCell ref="A21:A23"/>
    <mergeCell ref="B21:B23"/>
    <mergeCell ref="C21:C23"/>
    <mergeCell ref="D21:D23"/>
    <mergeCell ref="E21:E23"/>
    <mergeCell ref="F21:F23"/>
    <mergeCell ref="G21:G23"/>
    <mergeCell ref="A18:A20"/>
    <mergeCell ref="B18:B20"/>
    <mergeCell ref="C18:C20"/>
    <mergeCell ref="D18:D20"/>
    <mergeCell ref="E18:E20"/>
    <mergeCell ref="F12:F14"/>
    <mergeCell ref="G12:G14"/>
    <mergeCell ref="A15:A17"/>
    <mergeCell ref="B15:B17"/>
    <mergeCell ref="C15:C17"/>
    <mergeCell ref="D15:D17"/>
    <mergeCell ref="E15:E17"/>
    <mergeCell ref="F15:F17"/>
    <mergeCell ref="G15:G17"/>
    <mergeCell ref="A12:A14"/>
    <mergeCell ref="B12:B14"/>
    <mergeCell ref="C12:C14"/>
    <mergeCell ref="D12:D14"/>
    <mergeCell ref="E12:E14"/>
    <mergeCell ref="F5:F7"/>
    <mergeCell ref="G5:G7"/>
    <mergeCell ref="A8:A10"/>
    <mergeCell ref="B8:B10"/>
    <mergeCell ref="C8:C10"/>
    <mergeCell ref="D8:D10"/>
    <mergeCell ref="E8:E10"/>
    <mergeCell ref="F8:F10"/>
    <mergeCell ref="G8:G10"/>
    <mergeCell ref="A5:A7"/>
    <mergeCell ref="B5:B7"/>
    <mergeCell ref="C5:C7"/>
    <mergeCell ref="D5:D7"/>
    <mergeCell ref="E5:E7"/>
    <mergeCell ref="F2:F3"/>
    <mergeCell ref="G2:G3"/>
    <mergeCell ref="C2:D2"/>
    <mergeCell ref="A2:A3"/>
    <mergeCell ref="B2:B3"/>
    <mergeCell ref="E2:E3"/>
  </mergeCells>
  <phoneticPr fontId="2"/>
  <dataValidations count="7">
    <dataValidation type="list" imeMode="off" allowBlank="1" showInputMessage="1" showErrorMessage="1" error="A,C,W,D,-のいずれか。" prompt="S，W，D（半角英字）のいずれか。_x000a_基準4の全点検項目のもっとも低い判定結果と同一の判定としてください。" sqref="E34" xr:uid="{3FE8B510-7B56-4906-809B-E1331F64C04D}">
      <formula1>"S,W,D,-"</formula1>
    </dataValidation>
    <dataValidation type="list" imeMode="off" allowBlank="1" showInputMessage="1" showErrorMessage="1" error="A,C,W,D,-のいずれか。" prompt="S，W，D（半角英字）のいずれか。_x000a_基準3の全点検項目のもっとも低い判定結果と同一の判定としてください。" sqref="E27" xr:uid="{B3C541AF-5965-4C0B-B57F-70CD56E12ABA}">
      <formula1>"S,W,D,-"</formula1>
    </dataValidation>
    <dataValidation type="list" imeMode="off" allowBlank="1" showInputMessage="1" showErrorMessage="1" error="A,C,W,D,-のいずれか。" prompt="S，W，D（半角英字）のいずれか。_x000a_基準2の全点検項目のもっとも低い判定結果と同一の判定としてください。" sqref="E11" xr:uid="{5B5C4854-5149-4215-AED6-D02AD03D515B}">
      <formula1>"S,W,D,-"</formula1>
    </dataValidation>
    <dataValidation type="list" imeMode="off" allowBlank="1" showInputMessage="1" showErrorMessage="1" error="A,C,W,D,-のいずれか。" prompt="S，W，D（半角英字）のいずれか。_x000a_その判定根拠を右の「根拠」欄に必ず書いてください。_x000a_今回の審査項目でない場合は空白（そのまま）としてください。" sqref="E35 E21 E28 E8 E12 E15 E18 E24 E31 E5 E38" xr:uid="{DFC01062-F25B-47EF-A685-AE9A33399000}">
      <formula1>"S,W,D,-"</formula1>
    </dataValidation>
    <dataValidation operator="equal" showInputMessage="1" showErrorMessage="1" sqref="D15 C8 D18 D31 D35 D28 A21 D21 D12 A18 D24 A38 A35 D8 A4:A5 A11 C5 D5 A8 C12 B15 C15 C18 C21 B24 C24 B28 C28 B31 C31 C35 C38 D38" xr:uid="{87158258-571B-44C7-B302-DE45828AFEF4}"/>
    <dataValidation type="list" imeMode="off" allowBlank="1" showInputMessage="1" showErrorMessage="1" error="A,C,W,D,-のいずれか。" prompt="S，W，D（半角英字）のいずれか。_x000a_基準１の全点検項目のもっとも低い判定結果と同一の判定としてください。" sqref="E4" xr:uid="{A0462916-C7EE-4F9B-9D7C-5C0DA1D740F4}">
      <formula1>"S,W,D,-"</formula1>
    </dataValidation>
    <dataValidation type="textLength" imeMode="on" operator="greaterThanOrEqual" showErrorMessage="1" sqref="G28 G21 G35 G8 G12 G15 G18 G24 G31 G5 G38" xr:uid="{E279CE7E-0A7E-4317-8C30-2EB6751F8AE0}">
      <formula1>0</formula1>
    </dataValidation>
  </dataValidations>
  <printOptions horizontalCentered="1"/>
  <pageMargins left="0.59055118110236227" right="0.59055118110236227" top="0.78740157480314965" bottom="0.78740157480314965" header="0.51181102362204722" footer="0.31496062992125984"/>
  <pageSetup paperSize="9" scale="67" fitToHeight="50" orientation="landscape" r:id="rId1"/>
  <headerFooter alignWithMargins="0">
    <oddHeader>&amp;R&amp;8日本技術者教育認定基準（2019年度～）</oddHeader>
    <oddFooter>&amp;R&amp;8プログラム点検書（実地審査後）&amp;P/&amp;N</oddFooter>
  </headerFooter>
  <ignoredErrors>
    <ignoredError sqref="A38 A5 A8 A11:A12 A15 A18 A21 A24 A27:A28 A31 A34:A35"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9CCFF"/>
  </sheetPr>
  <dimension ref="A1:H68"/>
  <sheetViews>
    <sheetView showZeros="0" view="pageBreakPreview" zoomScaleNormal="100" zoomScaleSheetLayoutView="100" workbookViewId="0">
      <selection activeCell="C1" sqref="C1:E1"/>
    </sheetView>
  </sheetViews>
  <sheetFormatPr defaultColWidth="8.59765625" defaultRowHeight="14.4"/>
  <cols>
    <col min="1" max="1" width="1.69921875" style="10" customWidth="1"/>
    <col min="2" max="2" width="21.69921875" style="1" customWidth="1"/>
    <col min="3" max="3" width="21.59765625" style="1" customWidth="1"/>
    <col min="4" max="6" width="25.796875" style="1" customWidth="1"/>
    <col min="7" max="16384" width="8.59765625" style="1"/>
  </cols>
  <sheetData>
    <row r="1" spans="1:6" ht="60" customHeight="1" thickBot="1">
      <c r="A1" s="8"/>
      <c r="B1" s="247" t="str">
        <f ca="1">IF(ISBLANK(INDIRECT("基本事項!E2")),"「基本事項」ワークシートで審査種類を選択してください",INDIRECT("基本事項!E2"))</f>
        <v/>
      </c>
      <c r="C1" s="539" t="s">
        <v>399</v>
      </c>
      <c r="D1" s="540"/>
      <c r="E1" s="540"/>
      <c r="F1" s="2"/>
    </row>
    <row r="2" spans="1:6" ht="135" customHeight="1">
      <c r="A2" s="1"/>
      <c r="B2" s="488" t="s">
        <v>215</v>
      </c>
      <c r="C2" s="488"/>
      <c r="D2" s="488"/>
      <c r="E2" s="488"/>
      <c r="F2" s="488"/>
    </row>
    <row r="3" spans="1:6" ht="75" customHeight="1">
      <c r="A3" s="1"/>
      <c r="B3" s="489" t="str">
        <f ca="1">CONCATENATE("プログラム名：",C12)</f>
        <v>プログラム名：「基本事項」でプログラム名を記入してください</v>
      </c>
      <c r="C3" s="489"/>
      <c r="D3" s="489"/>
      <c r="E3" s="489"/>
      <c r="F3" s="489"/>
    </row>
    <row r="4" spans="1:6" ht="75" customHeight="1">
      <c r="A4" s="1"/>
      <c r="B4" s="489" t="str">
        <f ca="1">CONCATENATE("(",C13," )")</f>
        <v>(「基本事項」で高等教育機関名を記入してください )</v>
      </c>
      <c r="C4" s="489"/>
      <c r="D4" s="489"/>
      <c r="E4" s="489"/>
      <c r="F4" s="489"/>
    </row>
    <row r="5" spans="1:6" ht="88.95" customHeight="1">
      <c r="A5" s="1"/>
      <c r="B5" s="489" t="str">
        <f ca="1">C14</f>
        <v>「基本事項」で認定種別を選択してください</v>
      </c>
      <c r="C5" s="491"/>
      <c r="D5" s="491"/>
      <c r="E5" s="491"/>
      <c r="F5" s="491"/>
    </row>
    <row r="6" spans="1:6" ht="42.45" customHeight="1">
      <c r="A6" s="1"/>
      <c r="B6" s="489" t="str">
        <f ca="1">C15</f>
        <v>「基本事項」で認定分野を選択してください</v>
      </c>
      <c r="C6" s="489"/>
      <c r="D6" s="489"/>
      <c r="E6" s="489"/>
      <c r="F6" s="489"/>
    </row>
    <row r="7" spans="1:6" ht="75" customHeight="1">
      <c r="A7" s="1"/>
      <c r="B7" s="487"/>
      <c r="C7" s="487"/>
      <c r="D7" s="487"/>
      <c r="E7" s="487"/>
      <c r="F7" s="487"/>
    </row>
    <row r="8" spans="1:6" ht="205.5" customHeight="1">
      <c r="A8" s="1"/>
      <c r="B8" s="489" t="str">
        <f ca="1">CONCATENATE("主審査員　",C20,"　（",D20,"）")</f>
        <v>主審査員　「基本事項」で主審査員氏名を記入してください　（「基本事項」で主審査員所属を記入してください）</v>
      </c>
      <c r="C8" s="489"/>
      <c r="D8" s="489"/>
      <c r="E8" s="489"/>
      <c r="F8" s="489"/>
    </row>
    <row r="9" spans="1:6" ht="65.25" customHeight="1">
      <c r="A9" s="1"/>
      <c r="B9" s="490" t="str">
        <f ca="1">C43</f>
        <v>「基本事項」で審査チーム報告書提出日を記入してください</v>
      </c>
      <c r="C9" s="490"/>
      <c r="D9" s="490"/>
      <c r="E9" s="490"/>
      <c r="F9" s="490"/>
    </row>
    <row r="10" spans="1:6" ht="19.2">
      <c r="A10" s="8" t="s">
        <v>145</v>
      </c>
      <c r="B10" s="56" t="s">
        <v>84</v>
      </c>
    </row>
    <row r="11" spans="1:6" ht="15" thickBot="1"/>
    <row r="12" spans="1:6">
      <c r="B12" s="62" t="s">
        <v>178</v>
      </c>
      <c r="C12" s="462" t="str">
        <f ca="1">'(2)プログラム点検書（実地審査後）'!C12</f>
        <v>「基本事項」でプログラム名を記入してください</v>
      </c>
      <c r="D12" s="462"/>
      <c r="E12" s="462"/>
      <c r="F12" s="463"/>
    </row>
    <row r="13" spans="1:6" ht="28.8">
      <c r="B13" s="64" t="s">
        <v>318</v>
      </c>
      <c r="C13" s="455" t="str">
        <f ca="1">'(2)プログラム点検書（実地審査後）'!C13</f>
        <v>「基本事項」で高等教育機関名を記入してください</v>
      </c>
      <c r="D13" s="455"/>
      <c r="E13" s="455"/>
      <c r="F13" s="456"/>
    </row>
    <row r="14" spans="1:6">
      <c r="B14" s="64" t="s">
        <v>266</v>
      </c>
      <c r="C14" s="455" t="str">
        <f ca="1">'(2)プログラム点検書（実地審査後）'!C14</f>
        <v>「基本事項」で認定種別を選択してください</v>
      </c>
      <c r="D14" s="455"/>
      <c r="E14" s="455"/>
      <c r="F14" s="456"/>
    </row>
    <row r="15" spans="1:6">
      <c r="B15" s="64" t="s">
        <v>179</v>
      </c>
      <c r="C15" s="455" t="str">
        <f ca="1">'(2)プログラム点検書（実地審査後）'!C15</f>
        <v>「基本事項」で認定分野を選択してください</v>
      </c>
      <c r="D15" s="455"/>
      <c r="E15" s="455"/>
      <c r="F15" s="456"/>
    </row>
    <row r="16" spans="1:6" ht="15" thickBot="1">
      <c r="B16" s="65" t="s">
        <v>180</v>
      </c>
      <c r="C16" s="471" t="str">
        <f ca="1">'(2)プログラム点検書（実地審査後）'!C16</f>
        <v>「基本事項」で審査チーム派遣機関を記入してください</v>
      </c>
      <c r="D16" s="471"/>
      <c r="E16" s="471"/>
      <c r="F16" s="472"/>
    </row>
    <row r="18" spans="2:6" ht="15" thickBot="1">
      <c r="B18" s="1" t="s">
        <v>66</v>
      </c>
    </row>
    <row r="19" spans="2:6" ht="15" thickBot="1">
      <c r="B19" s="37"/>
      <c r="C19" s="38" t="s">
        <v>182</v>
      </c>
      <c r="D19" s="38" t="s">
        <v>183</v>
      </c>
      <c r="E19" s="38" t="s">
        <v>184</v>
      </c>
      <c r="F19" s="39" t="s">
        <v>185</v>
      </c>
    </row>
    <row r="20" spans="2:6" ht="28.8">
      <c r="B20" s="136" t="str">
        <f ca="1">IF(ISBLANK(INDIRECT("基本事項!A15")),"",INDIRECT("基本事項!A15"))</f>
        <v>主審査員</v>
      </c>
      <c r="C20" s="119" t="str">
        <f ca="1">IF(ISBLANK(INDIRECT("基本事項!B15")),"「基本事項」で主審査員氏名を記入してください",INDIRECT("基本事項!B15"))</f>
        <v>「基本事項」で主審査員氏名を記入してください</v>
      </c>
      <c r="D20" s="119" t="str">
        <f ca="1">IF(ISBLANK(INDIRECT("基本事項!C15")),"「基本事項」で主審査員所属を記入してください",INDIRECT("基本事項!C15"))</f>
        <v>「基本事項」で主審査員所属を記入してください</v>
      </c>
      <c r="E20" s="119" t="str">
        <f ca="1">IF(ISBLANK(INDIRECT("基本事項!D15")),"「基本事項」で主審査員職名を記入してください",INDIRECT("基本事項!D15"))</f>
        <v>「基本事項」で主審査員職名を記入してください</v>
      </c>
      <c r="F20" s="120" t="str">
        <f ca="1">IF(ISBLANK(INDIRECT("基本事項!E15")),"「基本事項」で主審査員専門分野を記入してください",INDIRECT("基本事項!E15"))</f>
        <v>「基本事項」で主審査員専門分野を記入してください</v>
      </c>
    </row>
    <row r="21" spans="2:6">
      <c r="B21" s="137" t="str">
        <f ca="1">IF(ISBLANK(INDIRECT("基本事項!A16")),"",INDIRECT("基本事項!A16"))</f>
        <v>副審査員</v>
      </c>
      <c r="C21" s="121" t="str">
        <f ca="1">IF(ISBLANK(INDIRECT("基本事項!B16")),"",INDIRECT("基本事項!B16"))</f>
        <v/>
      </c>
      <c r="D21" s="121" t="str">
        <f ca="1">IF(ISBLANK(INDIRECT("基本事項!C16")),"",INDIRECT("基本事項!C16"))</f>
        <v/>
      </c>
      <c r="E21" s="121" t="str">
        <f ca="1">IF(ISBLANK(INDIRECT("基本事項!D16")),"",INDIRECT("基本事項!D16"))</f>
        <v/>
      </c>
      <c r="F21" s="122" t="str">
        <f ca="1">IF(ISBLANK(INDIRECT("基本事項!E16")),"",INDIRECT("基本事項!E16"))</f>
        <v/>
      </c>
    </row>
    <row r="22" spans="2:6">
      <c r="B22" s="137" t="str">
        <f ca="1">IF(ISBLANK(INDIRECT("基本事項!A17")),"",INDIRECT("基本事項!A17"))</f>
        <v/>
      </c>
      <c r="C22" s="121" t="str">
        <f ca="1">IF(ISBLANK(INDIRECT("基本事項!B17")),"",INDIRECT("基本事項!B17"))</f>
        <v/>
      </c>
      <c r="D22" s="121" t="str">
        <f ca="1">IF(ISBLANK(INDIRECT("基本事項!C17")),"",INDIRECT("基本事項!C17"))</f>
        <v/>
      </c>
      <c r="E22" s="121" t="str">
        <f ca="1">IF(ISBLANK(INDIRECT("基本事項!D17")),"",INDIRECT("基本事項!D17"))</f>
        <v/>
      </c>
      <c r="F22" s="122" t="str">
        <f ca="1">IF(ISBLANK(INDIRECT("基本事項!E17")),"",INDIRECT("基本事項!E17"))</f>
        <v/>
      </c>
    </row>
    <row r="23" spans="2:6">
      <c r="B23" s="137" t="str">
        <f ca="1">IF(ISBLANK(INDIRECT("基本事項!A18")),"",INDIRECT("基本事項!A18"))</f>
        <v/>
      </c>
      <c r="C23" s="121" t="str">
        <f ca="1">IF(ISBLANK(INDIRECT("基本事項!B18")),"",INDIRECT("基本事項!B18"))</f>
        <v/>
      </c>
      <c r="D23" s="121" t="str">
        <f ca="1">IF(ISBLANK(INDIRECT("基本事項!C18")),"",INDIRECT("基本事項!C18"))</f>
        <v/>
      </c>
      <c r="E23" s="121" t="str">
        <f ca="1">IF(ISBLANK(INDIRECT("基本事項!D18")),"",INDIRECT("基本事項!D18"))</f>
        <v/>
      </c>
      <c r="F23" s="122" t="str">
        <f ca="1">IF(ISBLANK(INDIRECT("基本事項!E18")),"",INDIRECT("基本事項!E18"))</f>
        <v/>
      </c>
    </row>
    <row r="24" spans="2:6">
      <c r="B24" s="137" t="str">
        <f ca="1">IF(ISBLANK(INDIRECT("基本事項!A19")),"",INDIRECT("基本事項!A19"))</f>
        <v/>
      </c>
      <c r="C24" s="121" t="str">
        <f ca="1">IF(ISBLANK(INDIRECT("基本事項!B19")),"",INDIRECT("基本事項!B19"))</f>
        <v/>
      </c>
      <c r="D24" s="121" t="str">
        <f ca="1">IF(ISBLANK(INDIRECT("基本事項!C19")),"",INDIRECT("基本事項!C19"))</f>
        <v/>
      </c>
      <c r="E24" s="121" t="str">
        <f ca="1">IF(ISBLANK(INDIRECT("基本事項!D19")),"",INDIRECT("基本事項!D19"))</f>
        <v/>
      </c>
      <c r="F24" s="122" t="str">
        <f ca="1">IF(ISBLANK(INDIRECT("基本事項!E19")),"",INDIRECT("基本事項!E19"))</f>
        <v/>
      </c>
    </row>
    <row r="25" spans="2:6">
      <c r="B25" s="137" t="str">
        <f ca="1">IF(ISBLANK(INDIRECT("基本事項!A20")),"",INDIRECT("基本事項!A20"))</f>
        <v/>
      </c>
      <c r="C25" s="121" t="str">
        <f ca="1">IF(ISBLANK(INDIRECT("基本事項!B20")),"",INDIRECT("基本事項!B20"))</f>
        <v/>
      </c>
      <c r="D25" s="121" t="str">
        <f ca="1">IF(ISBLANK(INDIRECT("基本事項!C20")),"",INDIRECT("基本事項!C20"))</f>
        <v/>
      </c>
      <c r="E25" s="121" t="str">
        <f ca="1">IF(ISBLANK(INDIRECT("基本事項!D20")),"",INDIRECT("基本事項!D20"))</f>
        <v/>
      </c>
      <c r="F25" s="122" t="str">
        <f ca="1">IF(ISBLANK(INDIRECT("基本事項!E20")),"",INDIRECT("基本事項!E20"))</f>
        <v/>
      </c>
    </row>
    <row r="26" spans="2:6">
      <c r="B26" s="137" t="str">
        <f ca="1">IF(ISBLANK(INDIRECT("基本事項!A21")),"",INDIRECT("基本事項!A21"))</f>
        <v/>
      </c>
      <c r="C26" s="121" t="str">
        <f ca="1">IF(ISBLANK(INDIRECT("基本事項!B21")),"",INDIRECT("基本事項!B21"))</f>
        <v/>
      </c>
      <c r="D26" s="121" t="str">
        <f ca="1">IF(ISBLANK(INDIRECT("基本事項!C21")),"",INDIRECT("基本事項!C21"))</f>
        <v/>
      </c>
      <c r="E26" s="121" t="str">
        <f ca="1">IF(ISBLANK(INDIRECT("基本事項!D21")),"",INDIRECT("基本事項!D21"))</f>
        <v/>
      </c>
      <c r="F26" s="122" t="str">
        <f ca="1">IF(ISBLANK(INDIRECT("基本事項!E21")),"",INDIRECT("基本事項!E21"))</f>
        <v/>
      </c>
    </row>
    <row r="27" spans="2:6" ht="15" thickBot="1">
      <c r="B27" s="160" t="str">
        <f ca="1">IF(ISBLANK(INDIRECT("基本事項!A22")),"",INDIRECT("基本事項!A22"))</f>
        <v/>
      </c>
      <c r="C27" s="161" t="str">
        <f ca="1">IF(ISBLANK(INDIRECT("基本事項!B22")),"",INDIRECT("基本事項!B22"))</f>
        <v/>
      </c>
      <c r="D27" s="161" t="str">
        <f ca="1">IF(ISBLANK(INDIRECT("基本事項!C22")),"",INDIRECT("基本事項!C22"))</f>
        <v/>
      </c>
      <c r="E27" s="161" t="str">
        <f ca="1">IF(ISBLANK(INDIRECT("基本事項!D22")),"",INDIRECT("基本事項!D22"))</f>
        <v/>
      </c>
      <c r="F27" s="162" t="str">
        <f ca="1">IF(ISBLANK(INDIRECT("基本事項!E22")),"",INDIRECT("基本事項!E22"))</f>
        <v/>
      </c>
    </row>
    <row r="28" spans="2:6" ht="15" thickBot="1">
      <c r="B28" s="159" t="str">
        <f ca="1">IF(ISBLANK(INDIRECT("基本事項!A23")),"",INDIRECT("基本事項!A23"))</f>
        <v/>
      </c>
      <c r="C28" s="159" t="str">
        <f ca="1">IF(ISBLANK(INDIRECT("基本事項!B23")),"",INDIRECT("基本事項!B23"))</f>
        <v/>
      </c>
      <c r="D28" s="159" t="str">
        <f ca="1">IF(ISBLANK(INDIRECT("基本事項!C23")),"",INDIRECT("基本事項!C23"))</f>
        <v/>
      </c>
      <c r="E28" s="159" t="str">
        <f ca="1">IF(ISBLANK(INDIRECT("基本事項!D23")),"",INDIRECT("基本事項!D23"))</f>
        <v/>
      </c>
      <c r="F28" s="165" t="str">
        <f ca="1">IF(ISBLANK(INDIRECT("基本事項!E23")),"",INDIRECT("基本事項!E23"))</f>
        <v/>
      </c>
    </row>
    <row r="29" spans="2:6" ht="30.75" customHeight="1">
      <c r="B29" s="142" t="str">
        <f ca="1">IF(ISBLANK(INDIRECT("基本事項!A24")),"",INDIRECT("基本事項!A24"))</f>
        <v>審査団長（一斉審査の場合記入）</v>
      </c>
      <c r="C29" s="167" t="str">
        <f ca="1">IF(ISBLANK(INDIRECT("基本事項!B24")),"「基本事項」で審査団長氏名を記入してください",INDIRECT("基本事項!B24"))</f>
        <v>「基本事項」で審査団長氏名を記入してください</v>
      </c>
      <c r="D29" s="167" t="str">
        <f ca="1">IF(ISBLANK(INDIRECT("基本事項!C24")),"「基本事項」で審査団長所属を記入してください",INDIRECT("基本事項!C24"))</f>
        <v>「基本事項」で審査団長所属を記入してください</v>
      </c>
      <c r="E29" s="80" t="str">
        <f ca="1">IF(ISBLANK(INDIRECT("基本事項!D24")),"「基本事項」で審査団長職名を記入してください",INDIRECT("基本事項!D24"))</f>
        <v>「基本事項」で審査団長職名を記入してください</v>
      </c>
      <c r="F29" s="170" t="str">
        <f ca="1">IF(ISBLANK(INDIRECT("基本事項!E24")),"",INDIRECT("基本事項!E24"))</f>
        <v/>
      </c>
    </row>
    <row r="30" spans="2:6" ht="18" customHeight="1" thickBot="1">
      <c r="B30" s="138" t="str">
        <f ca="1">IF(ISBLANK(INDIRECT("基本事項!A25")),"",INDIRECT("基本事項!A25"))</f>
        <v>副審査団長（同上）</v>
      </c>
      <c r="C30" s="123" t="str">
        <f ca="1">IF(ISBLANK(INDIRECT("基本事項!B25")),"",INDIRECT("基本事項!B25"))</f>
        <v/>
      </c>
      <c r="D30" s="123" t="str">
        <f ca="1">IF(ISBLANK(INDIRECT("基本事項!C25")),"",INDIRECT("基本事項!C25"))</f>
        <v/>
      </c>
      <c r="E30" s="124" t="str">
        <f ca="1">IF(ISBLANK(INDIRECT("基本事項!D25")),"",INDIRECT("基本事項!D25"))</f>
        <v/>
      </c>
      <c r="F30" s="170" t="str">
        <f ca="1">IF(ISBLANK(INDIRECT("基本事項!E25")),"",INDIRECT("基本事項!E25"))</f>
        <v/>
      </c>
    </row>
    <row r="31" spans="2:6">
      <c r="C31" s="26"/>
      <c r="D31" s="26"/>
      <c r="E31" s="26"/>
    </row>
    <row r="32" spans="2:6" ht="15" thickBot="1">
      <c r="B32" s="1" t="s">
        <v>187</v>
      </c>
      <c r="C32" s="26"/>
      <c r="D32" s="26"/>
      <c r="E32" s="26"/>
    </row>
    <row r="33" spans="1:6">
      <c r="B33" s="88" t="s">
        <v>188</v>
      </c>
      <c r="C33" s="215" t="s">
        <v>182</v>
      </c>
      <c r="D33" s="215" t="s">
        <v>183</v>
      </c>
      <c r="E33" s="216" t="s">
        <v>184</v>
      </c>
    </row>
    <row r="34" spans="1:6" s="26" customFormat="1" ht="28.8">
      <c r="A34" s="79"/>
      <c r="B34" s="141" t="str">
        <f ca="1">INDIRECT("基本事項!A29")</f>
        <v>JABEE対応責任者</v>
      </c>
      <c r="C34" s="121" t="str">
        <f ca="1">IF(ISBLANK(INDIRECT("基本事項!B29")),"「基本事項」ワークシートに記入してください",INDIRECT("基本事項!B29"))</f>
        <v>「基本事項」ワークシートに記入してください</v>
      </c>
      <c r="D34" s="121" t="str">
        <f ca="1">IF(ISBLANK(INDIRECT("基本事項!C29")),"「基本事項」ワークシートに記入してください",INDIRECT("基本事項!C29"))</f>
        <v>「基本事項」ワークシートに記入してください</v>
      </c>
      <c r="E34" s="122" t="str">
        <f ca="1">IF(ISBLANK(INDIRECT("基本事項!D29")),"「基本事項」ワークシートに記入してください",INDIRECT("基本事項!D29"))</f>
        <v>「基本事項」ワークシートに記入してください</v>
      </c>
    </row>
    <row r="35" spans="1:6" s="26" customFormat="1" ht="29.4" thickBot="1">
      <c r="A35" s="79"/>
      <c r="B35" s="140" t="str">
        <f ca="1">INDIRECT("基本事項!A30")</f>
        <v>プログラム責任者</v>
      </c>
      <c r="C35" s="123" t="str">
        <f ca="1">IF(ISBLANK(INDIRECT("基本事項!B30")),"「基本事項」ワークシートに記入してください",INDIRECT("基本事項!B30"))</f>
        <v>「基本事項」ワークシートに記入してください</v>
      </c>
      <c r="D35" s="123" t="str">
        <f ca="1">IF(ISBLANK(INDIRECT("基本事項!C30")),"「基本事項」ワークシートに記入してください",INDIRECT("基本事項!C30"))</f>
        <v>「基本事項」ワークシートに記入してください</v>
      </c>
      <c r="E35" s="124" t="str">
        <f ca="1">IF(ISBLANK(INDIRECT("基本事項!D30")),"「基本事項」ワークシートに記入してください",INDIRECT("基本事項!D30"))</f>
        <v>「基本事項」ワークシートに記入してください</v>
      </c>
    </row>
    <row r="36" spans="1:6">
      <c r="C36" s="26"/>
      <c r="D36" s="26"/>
      <c r="E36" s="26"/>
    </row>
    <row r="37" spans="1:6" ht="15" thickBot="1">
      <c r="B37" s="1" t="s">
        <v>216</v>
      </c>
      <c r="C37" s="26"/>
      <c r="D37" s="26"/>
      <c r="E37" s="26"/>
    </row>
    <row r="38" spans="1:6" ht="55.5" customHeight="1">
      <c r="B38" s="139" t="s">
        <v>218</v>
      </c>
      <c r="C38" s="82" t="str">
        <f ca="1">'(2)プログラム点検書（実地審査後）'!C37</f>
        <v>「基本事項」でプログラム点検書（実地審査後）作成責任者氏名を記入してください</v>
      </c>
      <c r="D38" s="214"/>
      <c r="E38" s="26"/>
    </row>
    <row r="39" spans="1:6" ht="48.45" customHeight="1" thickBot="1">
      <c r="B39" s="140" t="s">
        <v>65</v>
      </c>
      <c r="C39" s="83" t="str">
        <f ca="1">'(2)プログラム点検書（実地審査後）'!C38</f>
        <v>「基本事項」でプログラム点検書（実地審査後）提出日を記入してください</v>
      </c>
      <c r="D39" s="214"/>
      <c r="E39" s="26"/>
    </row>
    <row r="40" spans="1:6">
      <c r="B40" s="11"/>
      <c r="C40" s="12"/>
      <c r="D40" s="26"/>
      <c r="E40" s="26"/>
    </row>
    <row r="41" spans="1:6" ht="15" thickBot="1">
      <c r="B41" s="13" t="s">
        <v>215</v>
      </c>
      <c r="C41" s="26"/>
      <c r="D41" s="26"/>
      <c r="E41" s="26"/>
    </row>
    <row r="42" spans="1:6" ht="46.5" customHeight="1">
      <c r="B42" s="142" t="s">
        <v>218</v>
      </c>
      <c r="C42" s="82" t="str">
        <f ca="1">IF(ISBLANK(INDIRECT("基本事項!C49")),"「基本事項」で審査チーム報告書作成責任者氏名を記入してください",(INDIRECT("基本事項!C49")))</f>
        <v>「基本事項」で審査チーム報告書作成責任者氏名を記入してください</v>
      </c>
      <c r="D42" s="214"/>
      <c r="E42" s="26"/>
    </row>
    <row r="43" spans="1:6" ht="46.5" customHeight="1" thickBot="1">
      <c r="B43" s="138" t="s">
        <v>65</v>
      </c>
      <c r="C43" s="83" t="str">
        <f ca="1">IF(ISBLANK(INDIRECT("基本事項!B49")),"「基本事項」で審査チーム報告書提出日を記入してください",INDIRECT("基本事項!B49"))</f>
        <v>「基本事項」で審査チーム報告書提出日を記入してください</v>
      </c>
      <c r="D43" s="214"/>
      <c r="E43" s="26"/>
    </row>
    <row r="44" spans="1:6" ht="10.5" customHeight="1"/>
    <row r="45" spans="1:6" ht="27" customHeight="1">
      <c r="B45" s="1" t="str">
        <f>行動記録!A1</f>
        <v>審査チーム行動記録</v>
      </c>
      <c r="C45" s="1" t="s">
        <v>107</v>
      </c>
    </row>
    <row r="46" spans="1:6">
      <c r="B46" s="44"/>
      <c r="C46" s="541"/>
      <c r="D46" s="541"/>
      <c r="E46" s="541"/>
      <c r="F46" s="541"/>
    </row>
    <row r="47" spans="1:6" ht="3.75" customHeight="1">
      <c r="B47" s="44"/>
      <c r="C47" s="541"/>
      <c r="D47" s="541"/>
      <c r="E47" s="541"/>
      <c r="F47" s="541"/>
    </row>
    <row r="48" spans="1:6" ht="18.75" customHeight="1">
      <c r="B48" s="56" t="s">
        <v>217</v>
      </c>
    </row>
    <row r="49" spans="1:8" ht="18.75" customHeight="1" thickBot="1">
      <c r="B49" s="1" t="s">
        <v>148</v>
      </c>
    </row>
    <row r="50" spans="1:8" ht="90" customHeight="1" thickBot="1">
      <c r="A50" s="1"/>
      <c r="B50" s="523"/>
      <c r="C50" s="524"/>
      <c r="D50" s="524"/>
      <c r="E50" s="524"/>
      <c r="F50" s="525"/>
    </row>
    <row r="51" spans="1:8" ht="7.5" customHeight="1">
      <c r="A51" s="1"/>
      <c r="B51" s="74"/>
      <c r="C51" s="18"/>
    </row>
    <row r="52" spans="1:8" ht="19.8" thickBot="1">
      <c r="B52" s="56" t="s">
        <v>196</v>
      </c>
    </row>
    <row r="53" spans="1:8" ht="96.75" customHeight="1" thickBot="1">
      <c r="A53" s="9"/>
      <c r="B53" s="526" t="str">
        <f>IF('(2)プログラム点検書（実地審査後）'!B41="","",'(2)プログラム点検書（実地審査後）'!B41)</f>
        <v xml:space="preserve">プログラムの特に優れているところ
</v>
      </c>
      <c r="C53" s="527"/>
      <c r="D53" s="527"/>
      <c r="E53" s="527"/>
      <c r="F53" s="528"/>
    </row>
    <row r="54" spans="1:8" ht="92.25" customHeight="1" thickBot="1">
      <c r="A54" s="9"/>
      <c r="B54" s="529" t="str">
        <f>IF('(2)プログラム点検書（実地審査後）'!B42="","",'(2)プログラム点検書（実地審査後）'!B42)</f>
        <v xml:space="preserve">プログラムの主要な問題点
</v>
      </c>
      <c r="C54" s="530"/>
      <c r="D54" s="530"/>
      <c r="E54" s="530"/>
      <c r="F54" s="531"/>
    </row>
    <row r="55" spans="1:8" ht="23.55" customHeight="1" thickBot="1">
      <c r="A55" s="9"/>
      <c r="B55" s="536" t="s">
        <v>366</v>
      </c>
      <c r="C55" s="537"/>
      <c r="D55" s="537"/>
      <c r="E55" s="538"/>
      <c r="F55" s="331">
        <f>'(2)プログラム点検書（実地審査後）'!F44</f>
        <v>0</v>
      </c>
    </row>
    <row r="56" spans="1:8" ht="70.5" customHeight="1" thickBot="1">
      <c r="A56" s="9"/>
      <c r="B56" s="533"/>
      <c r="C56" s="534"/>
      <c r="D56" s="534"/>
      <c r="E56" s="534"/>
      <c r="F56" s="535"/>
    </row>
    <row r="57" spans="1:8" ht="34.950000000000003" customHeight="1">
      <c r="A57" s="9"/>
      <c r="B57" s="508" t="str">
        <f ca="1">IF(OR((INDIRECT("基本事項!B2")=""),(INDIRECT("基本事項!B2")="　")),"Ⅳ項の情報が必要かどうかを表示するために、「基本事項」シートの審査種類を選択してください！！！",IF(INDIRECT("基本事項!B2")="","",IF(INDIRECT("基本事項!B2")="新規審査(審査年度の前年度からの認定を希望)","■新規審査かつ審査年度前年度からの認定希望があるため、Ⅳ項の情報必要","■「新規審査かつ審査年度前年度からの認定希望」に該当しないため、Ⅳ項の情報不要")))</f>
        <v>Ⅳ項の情報が必要かどうかを表示するために、「基本事項」シートの審査種類を選択してください！！！</v>
      </c>
      <c r="C57" s="508"/>
      <c r="D57" s="508"/>
      <c r="E57" s="508"/>
      <c r="F57" s="508"/>
    </row>
    <row r="58" spans="1:8" ht="23.25" customHeight="1" thickBot="1">
      <c r="A58" s="9"/>
      <c r="B58" s="532" t="s">
        <v>197</v>
      </c>
      <c r="C58" s="532"/>
      <c r="D58" s="532"/>
      <c r="E58" s="532"/>
      <c r="F58" s="532"/>
      <c r="H58" s="95"/>
    </row>
    <row r="59" spans="1:8" ht="45" customHeight="1">
      <c r="A59" s="9"/>
      <c r="B59" s="506" t="str">
        <f>'(1)プログラム点検書（最終面談時）'!B19</f>
        <v>① 認定申請にあたっての留意点6(b)「2025年度修了生に適用された学習・教育到達目標およびカリキュラムと2026年度修了予定生に適用されている学習・教育到達目標およびカリキュラムがそれぞれ同一であり、施設・設備が同等であった。」</v>
      </c>
      <c r="C59" s="507"/>
      <c r="D59" s="507"/>
      <c r="E59" s="507"/>
      <c r="F59" s="330" t="s">
        <v>141</v>
      </c>
    </row>
    <row r="60" spans="1:8" ht="34.5" customHeight="1">
      <c r="A60" s="9"/>
      <c r="B60" s="520" t="str">
        <f>'(1)プログラム点検書（最終面談時）'!B20</f>
        <v>認定申請にあたっての留意点6(c)：「2025年度修了生が履修したプログラムも2026年度修了予定生が履修したプログラムと同じく認定基準に適合していたことを審査によって確認できる。</v>
      </c>
      <c r="C60" s="521"/>
      <c r="D60" s="521"/>
      <c r="E60" s="302" t="str">
        <f>'(1)プログラム点検書（最終面談時）'!C20</f>
        <v>② 2025年度修了生全員が目標を達成していた。</v>
      </c>
      <c r="F60" s="175" t="s">
        <v>141</v>
      </c>
    </row>
    <row r="61" spans="1:8" ht="63.45" customHeight="1">
      <c r="A61" s="9"/>
      <c r="B61" s="522"/>
      <c r="C61" s="521"/>
      <c r="D61" s="521"/>
      <c r="E61" s="302" t="str">
        <f>'(1)プログラム点検書（最終面談時）'!C21</f>
        <v>③ 2025年度修了生が入学した時点で学習・教育到達目標が公開され教員と学生に周知されていた。</v>
      </c>
      <c r="F61" s="175" t="s">
        <v>141</v>
      </c>
    </row>
    <row r="62" spans="1:8" ht="54.75" customHeight="1" thickBot="1">
      <c r="A62" s="9"/>
      <c r="B62" s="503" t="s">
        <v>174</v>
      </c>
      <c r="C62" s="493"/>
      <c r="D62" s="493"/>
      <c r="E62" s="493"/>
      <c r="F62" s="494"/>
    </row>
    <row r="63" spans="1:8" ht="47.25" customHeight="1" thickBot="1">
      <c r="A63" s="1"/>
      <c r="B63" s="17"/>
      <c r="C63" s="18"/>
      <c r="D63" s="17"/>
      <c r="E63" s="7"/>
    </row>
    <row r="64" spans="1:8" ht="30" customHeight="1" thickBot="1">
      <c r="B64" s="104" t="s">
        <v>198</v>
      </c>
      <c r="C64" s="194"/>
      <c r="D64" s="41" t="s">
        <v>104</v>
      </c>
      <c r="E64" s="195"/>
      <c r="F64" s="196" t="s">
        <v>314</v>
      </c>
    </row>
    <row r="65" spans="2:6" ht="30" customHeight="1" thickBot="1">
      <c r="D65" s="45" t="s">
        <v>109</v>
      </c>
      <c r="E65" s="196"/>
      <c r="F65" s="197"/>
    </row>
    <row r="67" spans="2:6">
      <c r="B67" s="18"/>
      <c r="C67" s="18"/>
    </row>
    <row r="68" spans="2:6">
      <c r="B68" s="18"/>
      <c r="C68" s="18"/>
    </row>
  </sheetData>
  <sheetProtection formatCells="0" formatRows="0"/>
  <mergeCells count="26">
    <mergeCell ref="C1:E1"/>
    <mergeCell ref="B57:F57"/>
    <mergeCell ref="C12:F12"/>
    <mergeCell ref="C15:F15"/>
    <mergeCell ref="C46:F46"/>
    <mergeCell ref="C47:F47"/>
    <mergeCell ref="B2:F2"/>
    <mergeCell ref="B3:F3"/>
    <mergeCell ref="B4:F4"/>
    <mergeCell ref="C13:F13"/>
    <mergeCell ref="C16:F16"/>
    <mergeCell ref="B6:F6"/>
    <mergeCell ref="B8:F8"/>
    <mergeCell ref="B9:F9"/>
    <mergeCell ref="B7:F7"/>
    <mergeCell ref="C14:F14"/>
    <mergeCell ref="B5:F5"/>
    <mergeCell ref="B60:D61"/>
    <mergeCell ref="B62:F62"/>
    <mergeCell ref="B50:F50"/>
    <mergeCell ref="B53:F53"/>
    <mergeCell ref="B54:F54"/>
    <mergeCell ref="B58:F58"/>
    <mergeCell ref="B59:E59"/>
    <mergeCell ref="B56:F56"/>
    <mergeCell ref="B55:E55"/>
  </mergeCells>
  <phoneticPr fontId="2"/>
  <conditionalFormatting sqref="B59:F62">
    <cfRule type="expression" dxfId="2" priority="1" stopIfTrue="1">
      <formula>AND(INDIRECT("基本事項!B2")&lt;&gt;"",INDIRECT("基本事項!B2")&lt;&gt;"新規審査(審査年度の前年度からの認定を希望)")</formula>
    </cfRule>
  </conditionalFormatting>
  <dataValidations xWindow="649" yWindow="532" count="7">
    <dataValidation type="list" allowBlank="1" showInputMessage="1" showErrorMessage="1" error="認定の可否案を選択してください" prompt="認定の可否に関する意見を選択してください。_x000a_認定可の場合には右の有効期間についても選択・記入してください。" sqref="C64" xr:uid="{00000000-0002-0000-0C00-000000000000}">
      <formula1>"認定可,認定不可"</formula1>
    </dataValidation>
    <dataValidation type="list" allowBlank="1" showInputMessage="1" showErrorMessage="1" prompt="認定可の場合の有効期間案を選択してください。_x000a_6年、3年(次回が認定継続審査、中間審査(書類審査、通常審査)の場合)以外の場合には「その他」とし、右に具体的に記入してください。" sqref="E64" xr:uid="{00000000-0002-0000-0C00-000001000000}">
      <formula1>"6年(次回は認定継続審査),3年(次回は認定継続審査),3年(次回は中間審査：書類),3年(次回は中間審査：通常),その他"</formula1>
    </dataValidation>
    <dataValidation type="list" allowBlank="1" showInputMessage="1" showErrorMessage="1" error="認定可の場合の開始年案を選択してください。" prompt="認定可の場合の開始年度案を選択してください。但し、2025年度を選択するのは、新規審査において審査年度前年度からの認定開始が申請されている場合で、かつ、審査の結果それを妥当と判断する場合に限られます。" sqref="E65" xr:uid="{00000000-0002-0000-0C00-000002000000}">
      <formula1>"2026年度,2025年度"</formula1>
    </dataValidation>
    <dataValidation type="list" allowBlank="1" showInputMessage="1" showErrorMessage="1" prompt="学習・教育到達目標とカリキュラムが同一で施設・設備が同等の場合（学年進行に伴うカリキュラム等の軽微な変更・改善を含む）は○を、異なる場合は×を選んでください。" sqref="F59" xr:uid="{00000000-0002-0000-0C00-000003000000}">
      <formula1>"① ○,① ×"</formula1>
    </dataValidation>
    <dataValidation type="list" allowBlank="1" showInputMessage="1" showErrorMessage="1" prompt="全員が目標を達成した場合は○を、達成していない修了生がいた場合は×を選んでください。" sqref="F60" xr:uid="{00000000-0002-0000-0C00-000004000000}">
      <formula1>"② ○,② ×"</formula1>
    </dataValidation>
    <dataValidation type="list" allowBlank="1" showInputMessage="1" showErrorMessage="1" prompt="2018年度修了生が入学時に学習・教育到達目標の説明が行われたことが確認できる何らかの資料があれば○を、ない場合は×を選んでください。" sqref="F61" xr:uid="{00000000-0002-0000-0C00-000005000000}">
      <formula1>"③ ○,③ ×"</formula1>
    </dataValidation>
    <dataValidation type="list" allowBlank="1" showInputMessage="1" showErrorMessage="1" prompt="「なし」と「あり」のいずれかを選択してください。" sqref="F55" xr:uid="{B329CEE7-5580-4FC6-8C1F-6F1385AC6612}">
      <formula1>"なし,あり"</formula1>
    </dataValidation>
  </dataValidations>
  <printOptions horizontalCentered="1"/>
  <pageMargins left="0.78740157480314965" right="0.78740157480314965" top="0.78740157480314965" bottom="0.78740157480314965" header="0.51181102362204722" footer="0.31496062992125984"/>
  <pageSetup paperSize="9" scale="65" fitToHeight="50" orientation="portrait" verticalDpi="300" r:id="rId1"/>
  <headerFooter alignWithMargins="0"/>
  <rowBreaks count="2" manualBreakCount="2">
    <brk id="9" min="1" max="5" man="1"/>
    <brk id="51" min="1" max="5"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2A108-6DEE-4EDF-AF9B-550409516D55}">
  <sheetPr codeName="Sheet15">
    <tabColor rgb="FF99CCFF"/>
    <pageSetUpPr fitToPage="1"/>
  </sheetPr>
  <dimension ref="A1:H40"/>
  <sheetViews>
    <sheetView showZeros="0" zoomScaleNormal="100" zoomScaleSheetLayoutView="80" workbookViewId="0">
      <pane ySplit="3" topLeftCell="A25" activePane="bottomLeft" state="frozen"/>
      <selection pane="bottomLeft"/>
    </sheetView>
  </sheetViews>
  <sheetFormatPr defaultColWidth="13" defaultRowHeight="14.4"/>
  <cols>
    <col min="1" max="1" width="5.5" style="1" customWidth="1"/>
    <col min="2" max="2" width="42" style="1" customWidth="1"/>
    <col min="3" max="5" width="3.796875" style="76" customWidth="1"/>
    <col min="6" max="6" width="3.59765625" style="1" customWidth="1"/>
    <col min="7" max="7" width="68.09765625" style="1" customWidth="1"/>
    <col min="8" max="8" width="48.296875" style="1" customWidth="1"/>
    <col min="9" max="9" width="1.5" style="1" customWidth="1"/>
    <col min="10" max="10" width="41.796875" style="1" customWidth="1"/>
    <col min="11" max="16384" width="13" style="1"/>
  </cols>
  <sheetData>
    <row r="1" spans="1:8" ht="31.05" customHeight="1" thickBot="1">
      <c r="A1" s="63" t="s">
        <v>199</v>
      </c>
      <c r="B1" s="63" t="str">
        <f ca="1">IF(ISBLANK(INDIRECT("基本事項!B2")),"「基本事項」ワークシートで審査種類を選択してください",CONCATENATE("審査結果と指摘事項：", INDIRECT("基本事項!B2")))</f>
        <v>「基本事項」ワークシートで審査種類を選択してください</v>
      </c>
      <c r="C1" s="63"/>
      <c r="D1" s="63"/>
      <c r="E1" s="63"/>
      <c r="F1" s="63"/>
      <c r="G1" s="63" t="s">
        <v>380</v>
      </c>
      <c r="H1" s="63"/>
    </row>
    <row r="2" spans="1:8" ht="18.45" customHeight="1">
      <c r="A2" s="352" t="s">
        <v>63</v>
      </c>
      <c r="B2" s="348" t="s">
        <v>144</v>
      </c>
      <c r="C2" s="354" t="s">
        <v>295</v>
      </c>
      <c r="D2" s="355"/>
      <c r="E2" s="356" t="s">
        <v>235</v>
      </c>
      <c r="F2" s="346" t="s">
        <v>236</v>
      </c>
      <c r="G2" s="348" t="s">
        <v>281</v>
      </c>
      <c r="H2" s="349" t="s">
        <v>249</v>
      </c>
    </row>
    <row r="3" spans="1:8" ht="15" thickBot="1">
      <c r="A3" s="353"/>
      <c r="B3" s="347"/>
      <c r="C3" s="294" t="s">
        <v>296</v>
      </c>
      <c r="D3" s="294" t="s">
        <v>297</v>
      </c>
      <c r="E3" s="347"/>
      <c r="F3" s="347"/>
      <c r="G3" s="347"/>
      <c r="H3" s="350"/>
    </row>
    <row r="4" spans="1:8" s="63" customFormat="1" ht="30" customHeight="1" thickBot="1">
      <c r="A4" s="245">
        <v>1</v>
      </c>
      <c r="B4" s="111" t="s">
        <v>153</v>
      </c>
      <c r="C4" s="200">
        <f>審査項目と前回審査の結果!$C$4</f>
        <v>0</v>
      </c>
      <c r="D4" s="200">
        <f>審査項目と前回審査の結果!$D$4</f>
        <v>0</v>
      </c>
      <c r="E4" s="246" t="str">
        <f>IF(ISBLANK('(2)審査結果と指摘事項'!E4)," ",'(2)審査結果と指摘事項'!E4)</f>
        <v xml:space="preserve"> </v>
      </c>
      <c r="F4" s="108"/>
      <c r="G4" s="248"/>
      <c r="H4" s="125"/>
    </row>
    <row r="5" spans="1:8" ht="37.049999999999997" customHeight="1">
      <c r="A5" s="365" t="s">
        <v>250</v>
      </c>
      <c r="B5" s="368" t="s">
        <v>251</v>
      </c>
      <c r="C5" s="369">
        <f>審査項目と前回審査の結果!$C$5</f>
        <v>0</v>
      </c>
      <c r="D5" s="369">
        <f>審査項目と前回審査の結果!$D$5</f>
        <v>0</v>
      </c>
      <c r="E5" s="357" t="str">
        <f>IF(ISBLANK('(2)審査結果と指摘事項'!E5)," ",'(2)審査結果と指摘事項'!E5)</f>
        <v xml:space="preserve"> </v>
      </c>
      <c r="F5" s="360"/>
      <c r="G5" s="361"/>
      <c r="H5" s="362"/>
    </row>
    <row r="6" spans="1:8" ht="37.049999999999997" customHeight="1">
      <c r="A6" s="366"/>
      <c r="B6" s="358"/>
      <c r="C6" s="358"/>
      <c r="D6" s="358"/>
      <c r="E6" s="358"/>
      <c r="F6" s="358"/>
      <c r="G6" s="358"/>
      <c r="H6" s="363"/>
    </row>
    <row r="7" spans="1:8" ht="37.049999999999997" customHeight="1">
      <c r="A7" s="367"/>
      <c r="B7" s="359"/>
      <c r="C7" s="359"/>
      <c r="D7" s="359"/>
      <c r="E7" s="359"/>
      <c r="F7" s="359"/>
      <c r="G7" s="359"/>
      <c r="H7" s="364"/>
    </row>
    <row r="8" spans="1:8" ht="48" customHeight="1">
      <c r="A8" s="376" t="s">
        <v>252</v>
      </c>
      <c r="B8" s="378" t="s">
        <v>253</v>
      </c>
      <c r="C8" s="379">
        <f>審査項目と前回審査の結果!$C$6</f>
        <v>0</v>
      </c>
      <c r="D8" s="379">
        <f>審査項目と前回審査の結果!$D$6</f>
        <v>0</v>
      </c>
      <c r="E8" s="370" t="str">
        <f>IF(ISBLANK('(2)審査結果と指摘事項'!E8)," ",'(2)審査結果と指摘事項'!E8)</f>
        <v xml:space="preserve"> </v>
      </c>
      <c r="F8" s="372"/>
      <c r="G8" s="373"/>
      <c r="H8" s="374"/>
    </row>
    <row r="9" spans="1:8" ht="48" customHeight="1">
      <c r="A9" s="366"/>
      <c r="B9" s="358"/>
      <c r="C9" s="358"/>
      <c r="D9" s="358"/>
      <c r="E9" s="358"/>
      <c r="F9" s="358"/>
      <c r="G9" s="358"/>
      <c r="H9" s="363"/>
    </row>
    <row r="10" spans="1:8" ht="48" customHeight="1" thickBot="1">
      <c r="A10" s="377"/>
      <c r="B10" s="371"/>
      <c r="C10" s="371"/>
      <c r="D10" s="371"/>
      <c r="E10" s="371"/>
      <c r="F10" s="371"/>
      <c r="G10" s="371"/>
      <c r="H10" s="375"/>
    </row>
    <row r="11" spans="1:8" ht="25.5" customHeight="1" thickBot="1">
      <c r="A11" s="245">
        <v>2</v>
      </c>
      <c r="B11" s="111" t="s">
        <v>154</v>
      </c>
      <c r="C11" s="200">
        <f>審査項目と前回審査の結果!$C$7</f>
        <v>0</v>
      </c>
      <c r="D11" s="200">
        <f>審査項目と前回審査の結果!$D$7</f>
        <v>0</v>
      </c>
      <c r="E11" s="246" t="str">
        <f>IF(ISBLANK('(2)審査結果と指摘事項'!E11)," ",'(2)審査結果と指摘事項'!E11)</f>
        <v xml:space="preserve"> </v>
      </c>
      <c r="F11" s="108"/>
      <c r="G11" s="248"/>
      <c r="H11" s="125"/>
    </row>
    <row r="12" spans="1:8" ht="55.5" customHeight="1">
      <c r="A12" s="384" t="s">
        <v>254</v>
      </c>
      <c r="B12" s="368" t="s">
        <v>255</v>
      </c>
      <c r="C12" s="369">
        <f>審査項目と前回審査の結果!$C$8</f>
        <v>0</v>
      </c>
      <c r="D12" s="369">
        <f>審査項目と前回審査の結果!$D$8</f>
        <v>0</v>
      </c>
      <c r="E12" s="357" t="str">
        <f>IF(ISBLANK('(2)審査結果と指摘事項'!E12)," ",'(2)審査結果と指摘事項'!E12)</f>
        <v xml:space="preserve"> </v>
      </c>
      <c r="F12" s="360"/>
      <c r="G12" s="361"/>
      <c r="H12" s="362"/>
    </row>
    <row r="13" spans="1:8" ht="55.5" customHeight="1">
      <c r="A13" s="385"/>
      <c r="B13" s="380"/>
      <c r="C13" s="380"/>
      <c r="D13" s="380"/>
      <c r="E13" s="380"/>
      <c r="F13" s="380"/>
      <c r="G13" s="380"/>
      <c r="H13" s="382"/>
    </row>
    <row r="14" spans="1:8" ht="55.5" customHeight="1">
      <c r="A14" s="386"/>
      <c r="B14" s="381"/>
      <c r="C14" s="381"/>
      <c r="D14" s="381"/>
      <c r="E14" s="381"/>
      <c r="F14" s="381"/>
      <c r="G14" s="381"/>
      <c r="H14" s="383"/>
    </row>
    <row r="15" spans="1:8" ht="39.450000000000003" customHeight="1">
      <c r="A15" s="387" t="s">
        <v>75</v>
      </c>
      <c r="B15" s="388" t="s">
        <v>381</v>
      </c>
      <c r="C15" s="379">
        <f>審査項目と前回審査の結果!$C$9</f>
        <v>0</v>
      </c>
      <c r="D15" s="379">
        <f>審査項目と前回審査の結果!$D$9</f>
        <v>0</v>
      </c>
      <c r="E15" s="370" t="str">
        <f>IF(ISBLANK('(2)審査結果と指摘事項'!E15)," ",'(2)審査結果と指摘事項'!E15)</f>
        <v xml:space="preserve"> </v>
      </c>
      <c r="F15" s="372"/>
      <c r="G15" s="373"/>
      <c r="H15" s="374"/>
    </row>
    <row r="16" spans="1:8" ht="39.450000000000003" customHeight="1">
      <c r="A16" s="385"/>
      <c r="B16" s="389"/>
      <c r="C16" s="380"/>
      <c r="D16" s="380"/>
      <c r="E16" s="380"/>
      <c r="F16" s="380"/>
      <c r="G16" s="380"/>
      <c r="H16" s="382"/>
    </row>
    <row r="17" spans="1:8" ht="39.450000000000003" customHeight="1">
      <c r="A17" s="386"/>
      <c r="B17" s="390"/>
      <c r="C17" s="381"/>
      <c r="D17" s="381"/>
      <c r="E17" s="381"/>
      <c r="F17" s="381"/>
      <c r="G17" s="381"/>
      <c r="H17" s="383"/>
    </row>
    <row r="18" spans="1:8" ht="49.05" customHeight="1">
      <c r="A18" s="376" t="s">
        <v>76</v>
      </c>
      <c r="B18" s="378" t="s">
        <v>256</v>
      </c>
      <c r="C18" s="379">
        <f>審査項目と前回審査の結果!$C$10</f>
        <v>0</v>
      </c>
      <c r="D18" s="379">
        <f>審査項目と前回審査の結果!$D$10</f>
        <v>0</v>
      </c>
      <c r="E18" s="370" t="str">
        <f>IF(ISBLANK('(2)審査結果と指摘事項'!E18)," ",'(2)審査結果と指摘事項'!E18)</f>
        <v xml:space="preserve"> </v>
      </c>
      <c r="F18" s="372"/>
      <c r="G18" s="373"/>
      <c r="H18" s="374"/>
    </row>
    <row r="19" spans="1:8" ht="49.05" customHeight="1">
      <c r="A19" s="366"/>
      <c r="B19" s="358"/>
      <c r="C19" s="358"/>
      <c r="D19" s="358"/>
      <c r="E19" s="358"/>
      <c r="F19" s="358"/>
      <c r="G19" s="358"/>
      <c r="H19" s="363"/>
    </row>
    <row r="20" spans="1:8" ht="49.05" customHeight="1">
      <c r="A20" s="367"/>
      <c r="B20" s="359"/>
      <c r="C20" s="359"/>
      <c r="D20" s="359"/>
      <c r="E20" s="359"/>
      <c r="F20" s="359"/>
      <c r="G20" s="359"/>
      <c r="H20" s="364"/>
    </row>
    <row r="21" spans="1:8" ht="36.450000000000003" customHeight="1">
      <c r="A21" s="376" t="s">
        <v>78</v>
      </c>
      <c r="B21" s="378" t="s">
        <v>257</v>
      </c>
      <c r="C21" s="379">
        <f>審査項目と前回審査の結果!$C$11</f>
        <v>0</v>
      </c>
      <c r="D21" s="379">
        <f>審査項目と前回審査の結果!$D$11</f>
        <v>0</v>
      </c>
      <c r="E21" s="370" t="str">
        <f>IF(ISBLANK('(2)審査結果と指摘事項'!E21)," ",'(2)審査結果と指摘事項'!E21)</f>
        <v xml:space="preserve"> </v>
      </c>
      <c r="F21" s="372"/>
      <c r="G21" s="373"/>
      <c r="H21" s="374"/>
    </row>
    <row r="22" spans="1:8" ht="36.450000000000003" customHeight="1">
      <c r="A22" s="366"/>
      <c r="B22" s="358"/>
      <c r="C22" s="358"/>
      <c r="D22" s="358"/>
      <c r="E22" s="358"/>
      <c r="F22" s="358"/>
      <c r="G22" s="358"/>
      <c r="H22" s="363"/>
    </row>
    <row r="23" spans="1:8" ht="36.450000000000003" customHeight="1">
      <c r="A23" s="367"/>
      <c r="B23" s="359"/>
      <c r="C23" s="359"/>
      <c r="D23" s="359"/>
      <c r="E23" s="359"/>
      <c r="F23" s="359"/>
      <c r="G23" s="359"/>
      <c r="H23" s="364"/>
    </row>
    <row r="24" spans="1:8" ht="33.450000000000003" customHeight="1">
      <c r="A24" s="387" t="s">
        <v>80</v>
      </c>
      <c r="B24" s="378" t="s">
        <v>258</v>
      </c>
      <c r="C24" s="379">
        <f>審査項目と前回審査の結果!$C$12</f>
        <v>0</v>
      </c>
      <c r="D24" s="379">
        <f>審査項目と前回審査の結果!$D$12</f>
        <v>0</v>
      </c>
      <c r="E24" s="370" t="str">
        <f>IF(ISBLANK('(2)審査結果と指摘事項'!E24)," ",'(2)審査結果と指摘事項'!E24)</f>
        <v xml:space="preserve"> </v>
      </c>
      <c r="F24" s="372"/>
      <c r="G24" s="373"/>
      <c r="H24" s="374"/>
    </row>
    <row r="25" spans="1:8" ht="33.450000000000003" customHeight="1">
      <c r="A25" s="385"/>
      <c r="B25" s="380"/>
      <c r="C25" s="380"/>
      <c r="D25" s="380"/>
      <c r="E25" s="380"/>
      <c r="F25" s="380"/>
      <c r="G25" s="380"/>
      <c r="H25" s="382"/>
    </row>
    <row r="26" spans="1:8" ht="33.450000000000003" customHeight="1" thickBot="1">
      <c r="A26" s="393"/>
      <c r="B26" s="391"/>
      <c r="C26" s="391"/>
      <c r="D26" s="391"/>
      <c r="E26" s="391"/>
      <c r="F26" s="391"/>
      <c r="G26" s="391"/>
      <c r="H26" s="392"/>
    </row>
    <row r="27" spans="1:8" s="63" customFormat="1" ht="27.75" customHeight="1" thickBot="1">
      <c r="A27" s="106" t="s">
        <v>77</v>
      </c>
      <c r="B27" s="111" t="s">
        <v>155</v>
      </c>
      <c r="C27" s="200">
        <f>審査項目と前回審査の結果!$C$13</f>
        <v>0</v>
      </c>
      <c r="D27" s="200">
        <f>審査項目と前回審査の結果!$D$13</f>
        <v>0</v>
      </c>
      <c r="E27" s="246" t="str">
        <f>IF(ISBLANK('(2)審査結果と指摘事項'!E27)," ",'(2)審査結果と指摘事項'!E27)</f>
        <v xml:space="preserve"> </v>
      </c>
      <c r="F27" s="108"/>
      <c r="G27" s="248"/>
      <c r="H27" s="125"/>
    </row>
    <row r="28" spans="1:8" ht="39.450000000000003" customHeight="1">
      <c r="A28" s="384" t="s">
        <v>43</v>
      </c>
      <c r="B28" s="368" t="s">
        <v>247</v>
      </c>
      <c r="C28" s="394">
        <f>審査項目と前回審査の結果!$C$14</f>
        <v>0</v>
      </c>
      <c r="D28" s="394">
        <f>審査項目と前回審査の結果!$D$14</f>
        <v>0</v>
      </c>
      <c r="E28" s="357" t="str">
        <f>IF(ISBLANK('(2)審査結果と指摘事項'!E28)," ",'(2)審査結果と指摘事項'!E28)</f>
        <v xml:space="preserve"> </v>
      </c>
      <c r="F28" s="360"/>
      <c r="G28" s="361"/>
      <c r="H28" s="362"/>
    </row>
    <row r="29" spans="1:8" ht="39.450000000000003" customHeight="1">
      <c r="A29" s="385"/>
      <c r="B29" s="380"/>
      <c r="C29" s="380"/>
      <c r="D29" s="380"/>
      <c r="E29" s="380"/>
      <c r="F29" s="380"/>
      <c r="G29" s="380"/>
      <c r="H29" s="382"/>
    </row>
    <row r="30" spans="1:8" ht="39.450000000000003" customHeight="1">
      <c r="A30" s="386"/>
      <c r="B30" s="381"/>
      <c r="C30" s="381"/>
      <c r="D30" s="381"/>
      <c r="E30" s="381"/>
      <c r="F30" s="381"/>
      <c r="G30" s="381"/>
      <c r="H30" s="383"/>
    </row>
    <row r="31" spans="1:8" ht="26.55" customHeight="1">
      <c r="A31" s="387" t="s">
        <v>46</v>
      </c>
      <c r="B31" s="388" t="s">
        <v>259</v>
      </c>
      <c r="C31" s="379">
        <f>審査項目と前回審査の結果!$C$15</f>
        <v>0</v>
      </c>
      <c r="D31" s="379">
        <f>審査項目と前回審査の結果!$D$15</f>
        <v>0</v>
      </c>
      <c r="E31" s="370" t="str">
        <f>IF(ISBLANK('(2)審査結果と指摘事項'!E31)," ",'(2)審査結果と指摘事項'!E31)</f>
        <v xml:space="preserve"> </v>
      </c>
      <c r="F31" s="372"/>
      <c r="G31" s="373"/>
      <c r="H31" s="374"/>
    </row>
    <row r="32" spans="1:8" ht="26.55" customHeight="1">
      <c r="A32" s="385"/>
      <c r="B32" s="380"/>
      <c r="C32" s="380"/>
      <c r="D32" s="380"/>
      <c r="E32" s="380"/>
      <c r="F32" s="380"/>
      <c r="G32" s="380"/>
      <c r="H32" s="382"/>
    </row>
    <row r="33" spans="1:8" ht="26.55" customHeight="1" thickBot="1">
      <c r="A33" s="393"/>
      <c r="B33" s="391"/>
      <c r="C33" s="391"/>
      <c r="D33" s="391"/>
      <c r="E33" s="391"/>
      <c r="F33" s="391"/>
      <c r="G33" s="391"/>
      <c r="H33" s="392"/>
    </row>
    <row r="34" spans="1:8" ht="26.25" customHeight="1" thickBot="1">
      <c r="A34" s="243" t="s">
        <v>79</v>
      </c>
      <c r="B34" s="111" t="s">
        <v>156</v>
      </c>
      <c r="C34" s="200">
        <f>審査項目と前回審査の結果!$C$16</f>
        <v>0</v>
      </c>
      <c r="D34" s="200">
        <f>審査項目と前回審査の結果!$D$16</f>
        <v>0</v>
      </c>
      <c r="E34" s="246" t="str">
        <f>IF(ISBLANK('(2)審査結果と指摘事項'!E34)," ",'(2)審査結果と指摘事項'!E34)</f>
        <v xml:space="preserve"> </v>
      </c>
      <c r="F34" s="108"/>
      <c r="G34" s="248"/>
      <c r="H34" s="125"/>
    </row>
    <row r="35" spans="1:8" ht="37.950000000000003" customHeight="1">
      <c r="A35" s="384" t="s">
        <v>45</v>
      </c>
      <c r="B35" s="368" t="s">
        <v>248</v>
      </c>
      <c r="C35" s="394">
        <f>審査項目と前回審査の結果!$C$17</f>
        <v>0</v>
      </c>
      <c r="D35" s="394">
        <f>審査項目と前回審査の結果!$D$17</f>
        <v>0</v>
      </c>
      <c r="E35" s="357" t="str">
        <f>IF(ISBLANK('(2)審査結果と指摘事項'!E35)," ",'(2)審査結果と指摘事項'!E35)</f>
        <v xml:space="preserve"> </v>
      </c>
      <c r="F35" s="360"/>
      <c r="G35" s="361"/>
      <c r="H35" s="362"/>
    </row>
    <row r="36" spans="1:8" ht="37.950000000000003" customHeight="1">
      <c r="A36" s="385"/>
      <c r="B36" s="380"/>
      <c r="C36" s="380"/>
      <c r="D36" s="380"/>
      <c r="E36" s="380"/>
      <c r="F36" s="380"/>
      <c r="G36" s="380"/>
      <c r="H36" s="382"/>
    </row>
    <row r="37" spans="1:8" ht="37.950000000000003" customHeight="1">
      <c r="A37" s="386"/>
      <c r="B37" s="381"/>
      <c r="C37" s="381"/>
      <c r="D37" s="381"/>
      <c r="E37" s="381"/>
      <c r="F37" s="381"/>
      <c r="G37" s="381"/>
      <c r="H37" s="383"/>
    </row>
    <row r="38" spans="1:8" ht="25.5" customHeight="1">
      <c r="A38" s="387" t="s">
        <v>87</v>
      </c>
      <c r="B38" s="378" t="s">
        <v>260</v>
      </c>
      <c r="C38" s="379">
        <f>審査項目と前回審査の結果!$C$18</f>
        <v>0</v>
      </c>
      <c r="D38" s="379">
        <f>審査項目と前回審査の結果!$D$18</f>
        <v>0</v>
      </c>
      <c r="E38" s="370" t="str">
        <f>IF(ISBLANK('(2)審査結果と指摘事項'!E38)," ",'(2)審査結果と指摘事項'!E38)</f>
        <v xml:space="preserve"> </v>
      </c>
      <c r="F38" s="372"/>
      <c r="G38" s="373"/>
      <c r="H38" s="374"/>
    </row>
    <row r="39" spans="1:8" ht="25.5" customHeight="1">
      <c r="A39" s="366"/>
      <c r="B39" s="358"/>
      <c r="C39" s="358"/>
      <c r="D39" s="358"/>
      <c r="E39" s="358"/>
      <c r="F39" s="358"/>
      <c r="G39" s="358"/>
      <c r="H39" s="363"/>
    </row>
    <row r="40" spans="1:8" ht="25.5" customHeight="1" thickBot="1">
      <c r="A40" s="377"/>
      <c r="B40" s="371"/>
      <c r="C40" s="371"/>
      <c r="D40" s="371"/>
      <c r="E40" s="371"/>
      <c r="F40" s="371"/>
      <c r="G40" s="371"/>
      <c r="H40" s="375"/>
    </row>
  </sheetData>
  <sheetProtection formatCells="0" formatColumns="0" formatRows="0" sort="0" autoFilter="0"/>
  <mergeCells count="95">
    <mergeCell ref="F38:F40"/>
    <mergeCell ref="G38:G40"/>
    <mergeCell ref="H38:H40"/>
    <mergeCell ref="A38:A40"/>
    <mergeCell ref="B38:B40"/>
    <mergeCell ref="C38:C40"/>
    <mergeCell ref="D38:D40"/>
    <mergeCell ref="E38:E40"/>
    <mergeCell ref="F31:F33"/>
    <mergeCell ref="G31:G33"/>
    <mergeCell ref="H31:H33"/>
    <mergeCell ref="A35:A37"/>
    <mergeCell ref="B35:B37"/>
    <mergeCell ref="C35:C37"/>
    <mergeCell ref="D35:D37"/>
    <mergeCell ref="E35:E37"/>
    <mergeCell ref="F35:F37"/>
    <mergeCell ref="G35:G37"/>
    <mergeCell ref="H35:H37"/>
    <mergeCell ref="A31:A33"/>
    <mergeCell ref="B31:B33"/>
    <mergeCell ref="C31:C33"/>
    <mergeCell ref="D31:D33"/>
    <mergeCell ref="E31:E33"/>
    <mergeCell ref="F24:F26"/>
    <mergeCell ref="G24:G26"/>
    <mergeCell ref="H24:H26"/>
    <mergeCell ref="A28:A30"/>
    <mergeCell ref="B28:B30"/>
    <mergeCell ref="C28:C30"/>
    <mergeCell ref="D28:D30"/>
    <mergeCell ref="E28:E30"/>
    <mergeCell ref="F28:F30"/>
    <mergeCell ref="G28:G30"/>
    <mergeCell ref="H28:H30"/>
    <mergeCell ref="A24:A26"/>
    <mergeCell ref="B24:B26"/>
    <mergeCell ref="C24:C26"/>
    <mergeCell ref="D24:D26"/>
    <mergeCell ref="E24:E26"/>
    <mergeCell ref="F18:F20"/>
    <mergeCell ref="G18:G20"/>
    <mergeCell ref="H18:H20"/>
    <mergeCell ref="A21:A23"/>
    <mergeCell ref="B21:B23"/>
    <mergeCell ref="C21:C23"/>
    <mergeCell ref="D21:D23"/>
    <mergeCell ref="E21:E23"/>
    <mergeCell ref="F21:F23"/>
    <mergeCell ref="G21:G23"/>
    <mergeCell ref="H21:H23"/>
    <mergeCell ref="A18:A20"/>
    <mergeCell ref="B18:B20"/>
    <mergeCell ref="C18:C20"/>
    <mergeCell ref="D18:D20"/>
    <mergeCell ref="E18:E20"/>
    <mergeCell ref="F12:F14"/>
    <mergeCell ref="G12:G14"/>
    <mergeCell ref="H12:H14"/>
    <mergeCell ref="A15:A17"/>
    <mergeCell ref="B15:B17"/>
    <mergeCell ref="C15:C17"/>
    <mergeCell ref="D15:D17"/>
    <mergeCell ref="E15:E17"/>
    <mergeCell ref="F15:F17"/>
    <mergeCell ref="G15:G17"/>
    <mergeCell ref="H15:H17"/>
    <mergeCell ref="A12:A14"/>
    <mergeCell ref="B12:B14"/>
    <mergeCell ref="C12:C14"/>
    <mergeCell ref="D12:D14"/>
    <mergeCell ref="E12:E14"/>
    <mergeCell ref="F5:F7"/>
    <mergeCell ref="G5:G7"/>
    <mergeCell ref="H5:H7"/>
    <mergeCell ref="A8:A10"/>
    <mergeCell ref="B8:B10"/>
    <mergeCell ref="C8:C10"/>
    <mergeCell ref="D8:D10"/>
    <mergeCell ref="E8:E10"/>
    <mergeCell ref="F8:F10"/>
    <mergeCell ref="G8:G10"/>
    <mergeCell ref="H8:H10"/>
    <mergeCell ref="A5:A7"/>
    <mergeCell ref="B5:B7"/>
    <mergeCell ref="C5:C7"/>
    <mergeCell ref="D5:D7"/>
    <mergeCell ref="E5:E7"/>
    <mergeCell ref="H2:H3"/>
    <mergeCell ref="A2:A3"/>
    <mergeCell ref="B2:B3"/>
    <mergeCell ref="C2:D2"/>
    <mergeCell ref="E2:E3"/>
    <mergeCell ref="F2:F3"/>
    <mergeCell ref="G2:G3"/>
  </mergeCells>
  <phoneticPr fontId="2"/>
  <dataValidations count="7">
    <dataValidation type="textLength" imeMode="on" operator="greaterThanOrEqual" showErrorMessage="1" sqref="H28 H38 H21 H8 H12 H15 H18 H24 H31 H5 H35" xr:uid="{EAE51E42-2722-4C50-B23F-77EDB8F28DA1}">
      <formula1>0</formula1>
    </dataValidation>
    <dataValidation type="list" imeMode="off" allowBlank="1" showInputMessage="1" showErrorMessage="1" error="A,C,W,D,-のいずれか。" prompt="S，W，D（半角英字）のいずれか。_x000a_基準１の全点検項目のもっとも低い判定結果と同一の判定としてください。" sqref="F4" xr:uid="{C9770358-7546-4DE8-9CBF-35E1AC4198D9}">
      <formula1>"S,W,D,-"</formula1>
    </dataValidation>
    <dataValidation operator="equal" showInputMessage="1" showErrorMessage="1" sqref="D8 A35 E18 E21 A38 E31 E12 E15 A18 A21 C38:E38 E28 E24 E8 A4:A5 A11 C5 C8 D5 E5 A8 C12 D12 B15 C15 D15 C18 D18 C21 D21 B24 C24 D24 B28 C28 D28 B31 C31 D31 C35 D35 E35" xr:uid="{7C1DAAAC-10F3-4339-86E8-BBAE5045DF7C}"/>
    <dataValidation type="list" imeMode="off" allowBlank="1" showInputMessage="1" showErrorMessage="1" error="A,C,W,D,-のいずれか。" prompt="S，W，D（半角英字）のいずれか。_x000a_その判定根拠を右の「根拠」欄に必ず書いてください。_x000a_今回の審査項目でない場合は空白（そのまま）としてください。" sqref="F38 F28 F21 F8 F12 F15 F18 F24 F31 F5 F35" xr:uid="{067F88A0-1898-49CA-9F0B-A4A71180ECDD}">
      <formula1>"S,W,D,-"</formula1>
    </dataValidation>
    <dataValidation type="list" imeMode="off" allowBlank="1" showInputMessage="1" showErrorMessage="1" error="A,C,W,D,-のいずれか。" prompt="S，W，D（半角英字）のいずれか。_x000a_基準2の全点検項目のもっとも低い判定結果と同一の判定としてください。" sqref="F11" xr:uid="{8D2A9781-756A-4C27-8C13-24F46FBC56F0}">
      <formula1>"S,W,D,-"</formula1>
    </dataValidation>
    <dataValidation type="list" imeMode="off" allowBlank="1" showInputMessage="1" showErrorMessage="1" error="A,C,W,D,-のいずれか。" prompt="S，W，D（半角英字）のいずれか。_x000a_基準3の全点検項目のもっとも低い判定結果と同一の判定としてください。" sqref="F27" xr:uid="{37C4F37D-AD90-4F8A-BFB9-E01F89CB158F}">
      <formula1>"S,W,D,-"</formula1>
    </dataValidation>
    <dataValidation type="list" imeMode="off" allowBlank="1" showInputMessage="1" showErrorMessage="1" error="A,C,W,D,-のいずれか。" prompt="S，W，D（半角英字）のいずれか。_x000a_基準4の全点検項目のもっとも低い判定結果と同一の判定としてください。" sqref="F34" xr:uid="{63F34F6E-E04F-44BD-BF4D-1574E5E2156B}">
      <formula1>"S,W,D,-"</formula1>
    </dataValidation>
  </dataValidations>
  <printOptions horizontalCentered="1"/>
  <pageMargins left="0.59055118110236227" right="0.59055118110236227" top="0.78740157480314965" bottom="0.78740157480314965" header="0.51181102362204722" footer="0.31496062992125984"/>
  <pageSetup paperSize="9" scale="66" fitToHeight="50" orientation="landscape" r:id="rId1"/>
  <headerFooter alignWithMargins="0">
    <oddHeader>&amp;R&amp;8日本技術者教育認定基準（2019年度～）</oddHeader>
    <oddFooter>&amp;R&amp;8審査チーム報告書　&amp;P/&amp;N</oddFooter>
  </headerFooter>
  <ignoredErrors>
    <ignoredError sqref="A38 A5 A8 A11:A12 A15 A18 A21 A24 A27:A28 A31 A34:A35"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339966"/>
  </sheetPr>
  <dimension ref="A1:H85"/>
  <sheetViews>
    <sheetView showZeros="0" view="pageBreakPreview" zoomScaleNormal="100" zoomScaleSheetLayoutView="100" workbookViewId="0">
      <selection activeCell="I3" sqref="I3"/>
    </sheetView>
  </sheetViews>
  <sheetFormatPr defaultColWidth="8.59765625" defaultRowHeight="14.4"/>
  <cols>
    <col min="1" max="1" width="2.296875" style="10" customWidth="1"/>
    <col min="2" max="2" width="21.69921875" style="1" customWidth="1"/>
    <col min="3" max="3" width="21.59765625" style="1" customWidth="1"/>
    <col min="4" max="6" width="25.796875" style="1" customWidth="1"/>
    <col min="7" max="16384" width="8.59765625" style="1"/>
  </cols>
  <sheetData>
    <row r="1" spans="1:6" ht="60" customHeight="1" thickBot="1">
      <c r="A1" s="8"/>
      <c r="B1" s="247" t="str">
        <f ca="1">IF(ISBLANK(INDIRECT("基本事項!E2")),"「基本事項」ワークシートで審査種類を選択してください",INDIRECT("基本事項!E2"))</f>
        <v/>
      </c>
      <c r="C1" s="539" t="s">
        <v>399</v>
      </c>
      <c r="D1" s="540"/>
      <c r="E1" s="540"/>
      <c r="F1" s="2"/>
    </row>
    <row r="2" spans="1:6" ht="135" customHeight="1">
      <c r="A2" s="1"/>
      <c r="B2" s="488" t="s">
        <v>82</v>
      </c>
      <c r="C2" s="488"/>
      <c r="D2" s="488"/>
      <c r="E2" s="488"/>
      <c r="F2" s="488"/>
    </row>
    <row r="3" spans="1:6" ht="75" customHeight="1">
      <c r="A3" s="1"/>
      <c r="B3" s="489" t="str">
        <f ca="1">CONCATENATE("プログラム名：",C15)</f>
        <v>プログラム名：「基本事項」でプログラム名を記入してください</v>
      </c>
      <c r="C3" s="489"/>
      <c r="D3" s="489"/>
      <c r="E3" s="489"/>
      <c r="F3" s="489"/>
    </row>
    <row r="4" spans="1:6" ht="75" customHeight="1">
      <c r="A4" s="1"/>
      <c r="B4" s="489" t="str">
        <f ca="1">CONCATENATE("(",C16," )")</f>
        <v>(「基本事項」で高等教育機関名を記入してください )</v>
      </c>
      <c r="C4" s="489"/>
      <c r="D4" s="489"/>
      <c r="E4" s="489"/>
      <c r="F4" s="489"/>
    </row>
    <row r="5" spans="1:6" ht="99" customHeight="1">
      <c r="A5" s="1"/>
      <c r="B5" s="489" t="str">
        <f ca="1">C17</f>
        <v>「基本事項」で認定種別を選択してください</v>
      </c>
      <c r="C5" s="491"/>
      <c r="D5" s="491"/>
      <c r="E5" s="491"/>
      <c r="F5" s="491"/>
    </row>
    <row r="6" spans="1:6" ht="46.5" customHeight="1">
      <c r="A6" s="1"/>
      <c r="B6" s="489" t="str">
        <f ca="1">C18</f>
        <v>「基本事項」で認定分野を選択してください</v>
      </c>
      <c r="C6" s="489"/>
      <c r="D6" s="489"/>
      <c r="E6" s="489"/>
      <c r="F6" s="489"/>
    </row>
    <row r="7" spans="1:6" ht="75" customHeight="1">
      <c r="A7" s="1"/>
      <c r="B7" s="487"/>
      <c r="C7" s="487"/>
      <c r="D7" s="487"/>
      <c r="E7" s="487"/>
      <c r="F7" s="487"/>
    </row>
    <row r="8" spans="1:6" ht="106.5" customHeight="1">
      <c r="A8" s="1"/>
      <c r="B8" s="542" t="str">
        <f ca="1">CONCATENATE(C18,"審査委員会")</f>
        <v>「基本事項」で認定分野を選択してください審査委員会</v>
      </c>
      <c r="C8" s="542"/>
      <c r="D8" s="542"/>
      <c r="E8" s="542"/>
      <c r="F8" s="542"/>
    </row>
    <row r="9" spans="1:6" ht="46.5" customHeight="1">
      <c r="A9" s="1"/>
      <c r="B9" s="489" t="str">
        <f ca="1">C49</f>
        <v>「基本事項」で作成責任者氏名（分野別審査委員長名）を記入してください</v>
      </c>
      <c r="C9" s="489"/>
      <c r="D9" s="489"/>
      <c r="E9" s="489"/>
      <c r="F9" s="489"/>
    </row>
    <row r="10" spans="1:6" ht="37.5" customHeight="1">
      <c r="A10" s="1"/>
      <c r="B10" s="490" t="str">
        <f ca="1">C50</f>
        <v>「基本事項」で分野別審査報告書提出日を記入してください</v>
      </c>
      <c r="C10" s="489"/>
      <c r="D10" s="489"/>
      <c r="E10" s="489"/>
      <c r="F10" s="489"/>
    </row>
    <row r="11" spans="1:6" ht="112.05" customHeight="1">
      <c r="A11" s="1"/>
      <c r="B11" s="43"/>
      <c r="C11" s="42"/>
      <c r="D11" s="107"/>
      <c r="E11" s="76"/>
      <c r="F11" s="42"/>
    </row>
    <row r="12" spans="1:6" ht="18" customHeight="1">
      <c r="A12" s="1"/>
      <c r="B12" s="43"/>
      <c r="C12" s="42"/>
      <c r="D12" s="55" t="s">
        <v>92</v>
      </c>
      <c r="E12" s="55" t="s">
        <v>110</v>
      </c>
      <c r="F12" s="55" t="s">
        <v>111</v>
      </c>
    </row>
    <row r="13" spans="1:6" ht="37.5" customHeight="1">
      <c r="A13" s="1"/>
      <c r="B13" s="43"/>
      <c r="C13" s="42"/>
      <c r="D13" s="48" t="str">
        <f>IF(OR(($C$71=""),($C$71="　")),"Ⅴ.に記入してください",$C$71)</f>
        <v>Ⅴ.に記入してください</v>
      </c>
      <c r="E13" s="117" t="str">
        <f>IF($C$71="認定不可","－",IF(OR(($E$71=""),($E$71="　")),"Ⅴ.に記入してください",IF($E$71="その他",CONCATENATE("その他　",$F$71),$E$71)))</f>
        <v>Ⅴ.に記入してください</v>
      </c>
      <c r="F13" s="48" t="str">
        <f>IF($C$71="認定不可","－",IF(OR(($E$72=""),($E$72="　")),"Ⅴ.に記入してください",$E$72))</f>
        <v>Ⅴ.に記入してください</v>
      </c>
    </row>
    <row r="14" spans="1:6" ht="19.8" thickBot="1">
      <c r="A14" s="8"/>
      <c r="B14" s="56" t="s">
        <v>84</v>
      </c>
    </row>
    <row r="15" spans="1:6">
      <c r="B15" s="62" t="s">
        <v>178</v>
      </c>
      <c r="C15" s="462" t="str">
        <f ca="1">'(3)審査チーム報告書'!C12</f>
        <v>「基本事項」でプログラム名を記入してください</v>
      </c>
      <c r="D15" s="462"/>
      <c r="E15" s="462"/>
      <c r="F15" s="463"/>
    </row>
    <row r="16" spans="1:6" ht="28.8">
      <c r="B16" s="64" t="s">
        <v>318</v>
      </c>
      <c r="C16" s="455" t="str">
        <f ca="1">'(3)審査チーム報告書'!C13</f>
        <v>「基本事項」で高等教育機関名を記入してください</v>
      </c>
      <c r="D16" s="455"/>
      <c r="E16" s="455"/>
      <c r="F16" s="456"/>
    </row>
    <row r="17" spans="2:6">
      <c r="B17" s="64" t="s">
        <v>266</v>
      </c>
      <c r="C17" s="455" t="str">
        <f ca="1">'(3)審査チーム報告書'!C14</f>
        <v>「基本事項」で認定種別を選択してください</v>
      </c>
      <c r="D17" s="455"/>
      <c r="E17" s="455"/>
      <c r="F17" s="456"/>
    </row>
    <row r="18" spans="2:6" ht="15.45" customHeight="1">
      <c r="B18" s="64" t="s">
        <v>179</v>
      </c>
      <c r="C18" s="455" t="str">
        <f ca="1">'(3)審査チーム報告書'!C15</f>
        <v>「基本事項」で認定分野を選択してください</v>
      </c>
      <c r="D18" s="455"/>
      <c r="E18" s="455"/>
      <c r="F18" s="456"/>
    </row>
    <row r="19" spans="2:6" ht="16.95" customHeight="1" thickBot="1">
      <c r="B19" s="65" t="s">
        <v>180</v>
      </c>
      <c r="C19" s="471" t="str">
        <f ca="1">'(3)審査チーム報告書'!C16</f>
        <v>「基本事項」で審査チーム派遣機関を記入してください</v>
      </c>
      <c r="D19" s="471"/>
      <c r="E19" s="471"/>
      <c r="F19" s="472"/>
    </row>
    <row r="20" spans="2:6" ht="9.75" customHeight="1"/>
    <row r="21" spans="2:6" ht="15" thickBot="1">
      <c r="B21" s="1" t="s">
        <v>66</v>
      </c>
    </row>
    <row r="22" spans="2:6" ht="15" thickBot="1">
      <c r="B22" s="37"/>
      <c r="C22" s="38" t="s">
        <v>182</v>
      </c>
      <c r="D22" s="38" t="s">
        <v>183</v>
      </c>
      <c r="E22" s="38" t="s">
        <v>184</v>
      </c>
      <c r="F22" s="39" t="s">
        <v>185</v>
      </c>
    </row>
    <row r="23" spans="2:6" ht="28.8">
      <c r="B23" s="136" t="str">
        <f ca="1">IF(ISBLANK(INDIRECT("基本事項!A15")),"",INDIRECT("基本事項!A15"))</f>
        <v>主審査員</v>
      </c>
      <c r="C23" s="119" t="str">
        <f ca="1">IF(ISBLANK(INDIRECT("基本事項!B15")),"「基本事項」で主審査員氏名を記入してください",INDIRECT("基本事項!B15"))</f>
        <v>「基本事項」で主審査員氏名を記入してください</v>
      </c>
      <c r="D23" s="119" t="str">
        <f ca="1">IF(ISBLANK(INDIRECT("基本事項!C15")),"「基本事項」で主審査員所属を記入してください",INDIRECT("基本事項!C15"))</f>
        <v>「基本事項」で主審査員所属を記入してください</v>
      </c>
      <c r="E23" s="119" t="str">
        <f ca="1">IF(ISBLANK(INDIRECT("基本事項!D15")),"「基本事項」で主審査員職名を記入してください",INDIRECT("基本事項!D15"))</f>
        <v>「基本事項」で主審査員職名を記入してください</v>
      </c>
      <c r="F23" s="120" t="str">
        <f ca="1">IF(ISBLANK(INDIRECT("基本事項!E15")),"「基本事項」で主審査員専門分野を記入してください",INDIRECT("基本事項!E15"))</f>
        <v>「基本事項」で主審査員専門分野を記入してください</v>
      </c>
    </row>
    <row r="24" spans="2:6">
      <c r="B24" s="137" t="str">
        <f ca="1">IF(ISBLANK(INDIRECT("基本事項!A16")),"",INDIRECT("基本事項!A16"))</f>
        <v>副審査員</v>
      </c>
      <c r="C24" s="121" t="str">
        <f ca="1">IF(ISBLANK(INDIRECT("基本事項!B16")),"",INDIRECT("基本事項!B16"))</f>
        <v/>
      </c>
      <c r="D24" s="121" t="str">
        <f ca="1">IF(ISBLANK(INDIRECT("基本事項!C16")),"",INDIRECT("基本事項!C16"))</f>
        <v/>
      </c>
      <c r="E24" s="121" t="str">
        <f ca="1">IF(ISBLANK(INDIRECT("基本事項!D16")),"",INDIRECT("基本事項!D16"))</f>
        <v/>
      </c>
      <c r="F24" s="122" t="str">
        <f ca="1">IF(ISBLANK(INDIRECT("基本事項!E16")),"",INDIRECT("基本事項!E16"))</f>
        <v/>
      </c>
    </row>
    <row r="25" spans="2:6">
      <c r="B25" s="137" t="str">
        <f ca="1">IF(ISBLANK(INDIRECT("基本事項!A17")),"",INDIRECT("基本事項!A17"))</f>
        <v/>
      </c>
      <c r="C25" s="121" t="str">
        <f ca="1">IF(ISBLANK(INDIRECT("基本事項!B17")),"",INDIRECT("基本事項!B17"))</f>
        <v/>
      </c>
      <c r="D25" s="121" t="str">
        <f ca="1">IF(ISBLANK(INDIRECT("基本事項!C17")),"",INDIRECT("基本事項!C17"))</f>
        <v/>
      </c>
      <c r="E25" s="121" t="str">
        <f ca="1">IF(ISBLANK(INDIRECT("基本事項!D17")),"",INDIRECT("基本事項!D17"))</f>
        <v/>
      </c>
      <c r="F25" s="122" t="str">
        <f ca="1">IF(ISBLANK(INDIRECT("基本事項!E17")),"",INDIRECT("基本事項!E17"))</f>
        <v/>
      </c>
    </row>
    <row r="26" spans="2:6">
      <c r="B26" s="137" t="str">
        <f ca="1">IF(ISBLANK(INDIRECT("基本事項!A18")),"",INDIRECT("基本事項!A18"))</f>
        <v/>
      </c>
      <c r="C26" s="121" t="str">
        <f ca="1">IF(ISBLANK(INDIRECT("基本事項!B18")),"",INDIRECT("基本事項!B18"))</f>
        <v/>
      </c>
      <c r="D26" s="121" t="str">
        <f ca="1">IF(ISBLANK(INDIRECT("基本事項!C18")),"",INDIRECT("基本事項!C18"))</f>
        <v/>
      </c>
      <c r="E26" s="121" t="str">
        <f ca="1">IF(ISBLANK(INDIRECT("基本事項!D18")),"",INDIRECT("基本事項!D18"))</f>
        <v/>
      </c>
      <c r="F26" s="122" t="str">
        <f ca="1">IF(ISBLANK(INDIRECT("基本事項!E18")),"",INDIRECT("基本事項!E18"))</f>
        <v/>
      </c>
    </row>
    <row r="27" spans="2:6">
      <c r="B27" s="137" t="str">
        <f ca="1">IF(ISBLANK(INDIRECT("基本事項!A19")),"",INDIRECT("基本事項!A19"))</f>
        <v/>
      </c>
      <c r="C27" s="121" t="str">
        <f ca="1">IF(ISBLANK(INDIRECT("基本事項!B19")),"",INDIRECT("基本事項!B19"))</f>
        <v/>
      </c>
      <c r="D27" s="121" t="str">
        <f ca="1">IF(ISBLANK(INDIRECT("基本事項!C19")),"",INDIRECT("基本事項!C19"))</f>
        <v/>
      </c>
      <c r="E27" s="121" t="str">
        <f ca="1">IF(ISBLANK(INDIRECT("基本事項!D19")),"",INDIRECT("基本事項!D19"))</f>
        <v/>
      </c>
      <c r="F27" s="122" t="str">
        <f ca="1">IF(ISBLANK(INDIRECT("基本事項!E19")),"",INDIRECT("基本事項!E19"))</f>
        <v/>
      </c>
    </row>
    <row r="28" spans="2:6">
      <c r="B28" s="137" t="str">
        <f ca="1">IF(ISBLANK(INDIRECT("基本事項!A20")),"",INDIRECT("基本事項!A20"))</f>
        <v/>
      </c>
      <c r="C28" s="121" t="str">
        <f ca="1">IF(ISBLANK(INDIRECT("基本事項!B20")),"",INDIRECT("基本事項!B20"))</f>
        <v/>
      </c>
      <c r="D28" s="121" t="str">
        <f ca="1">IF(ISBLANK(INDIRECT("基本事項!C20")),"",INDIRECT("基本事項!C20"))</f>
        <v/>
      </c>
      <c r="E28" s="121" t="str">
        <f ca="1">IF(ISBLANK(INDIRECT("基本事項!D20")),"",INDIRECT("基本事項!D20"))</f>
        <v/>
      </c>
      <c r="F28" s="122" t="str">
        <f ca="1">IF(ISBLANK(INDIRECT("基本事項!E20")),"",INDIRECT("基本事項!E20"))</f>
        <v/>
      </c>
    </row>
    <row r="29" spans="2:6">
      <c r="B29" s="137" t="str">
        <f ca="1">IF(ISBLANK(INDIRECT("基本事項!A21")),"",INDIRECT("基本事項!A21"))</f>
        <v/>
      </c>
      <c r="C29" s="121" t="str">
        <f ca="1">IF(ISBLANK(INDIRECT("基本事項!B21")),"",INDIRECT("基本事項!B21"))</f>
        <v/>
      </c>
      <c r="D29" s="121" t="str">
        <f ca="1">IF(ISBLANK(INDIRECT("基本事項!C21")),"",INDIRECT("基本事項!C21"))</f>
        <v/>
      </c>
      <c r="E29" s="121" t="str">
        <f ca="1">IF(ISBLANK(INDIRECT("基本事項!D21")),"",INDIRECT("基本事項!D21"))</f>
        <v/>
      </c>
      <c r="F29" s="122" t="str">
        <f ca="1">IF(ISBLANK(INDIRECT("基本事項!E21")),"",INDIRECT("基本事項!E21"))</f>
        <v/>
      </c>
    </row>
    <row r="30" spans="2:6" ht="15" thickBot="1">
      <c r="B30" s="160" t="str">
        <f ca="1">IF(ISBLANK(INDIRECT("基本事項!A22")),"",INDIRECT("基本事項!A22"))</f>
        <v/>
      </c>
      <c r="C30" s="161" t="str">
        <f ca="1">IF(ISBLANK(INDIRECT("基本事項!B22")),"",INDIRECT("基本事項!B22"))</f>
        <v/>
      </c>
      <c r="D30" s="161" t="str">
        <f ca="1">IF(ISBLANK(INDIRECT("基本事項!C22")),"",INDIRECT("基本事項!C22"))</f>
        <v/>
      </c>
      <c r="E30" s="161" t="str">
        <f ca="1">IF(ISBLANK(INDIRECT("基本事項!D22")),"",INDIRECT("基本事項!D22"))</f>
        <v/>
      </c>
      <c r="F30" s="162" t="str">
        <f ca="1">IF(ISBLANK(INDIRECT("基本事項!E22")),"",INDIRECT("基本事項!E22"))</f>
        <v/>
      </c>
    </row>
    <row r="31" spans="2:6" ht="9" customHeight="1" thickBot="1">
      <c r="B31" s="159" t="str">
        <f ca="1">IF(ISBLANK(INDIRECT("基本事項!A23")),"",INDIRECT("基本事項!A23"))</f>
        <v/>
      </c>
      <c r="C31" s="159" t="str">
        <f ca="1">IF(ISBLANK(INDIRECT("基本事項!B23")),"",INDIRECT("基本事項!B23"))</f>
        <v/>
      </c>
      <c r="D31" s="159" t="str">
        <f ca="1">IF(ISBLANK(INDIRECT("基本事項!C23")),"",INDIRECT("基本事項!C23"))</f>
        <v/>
      </c>
      <c r="E31" s="159" t="str">
        <f ca="1">IF(ISBLANK(INDIRECT("基本事項!D23")),"",INDIRECT("基本事項!D23"))</f>
        <v/>
      </c>
      <c r="F31" s="165" t="str">
        <f ca="1">IF(ISBLANK(INDIRECT("基本事項!E23")),"",INDIRECT("基本事項!E23"))</f>
        <v/>
      </c>
    </row>
    <row r="32" spans="2:6" ht="30" customHeight="1">
      <c r="B32" s="136" t="str">
        <f ca="1">IF(ISBLANK(INDIRECT("基本事項!A24")),"",INDIRECT("基本事項!A24"))</f>
        <v>審査団長（一斉審査の場合記入）</v>
      </c>
      <c r="C32" s="167" t="str">
        <f ca="1">IF(ISBLANK(INDIRECT("基本事項!B24")),"「基本事項」で審査団長氏名を記入してください",INDIRECT("基本事項!B24"))</f>
        <v>「基本事項」で審査団長氏名を記入してください</v>
      </c>
      <c r="D32" s="167" t="str">
        <f ca="1">IF(ISBLANK(INDIRECT("基本事項!C24")),"「基本事項」で審査団長所属を記入してください",INDIRECT("基本事項!C24"))</f>
        <v>「基本事項」で審査団長所属を記入してください</v>
      </c>
      <c r="E32" s="80" t="str">
        <f ca="1">IF(ISBLANK(INDIRECT("基本事項!D24")),"「基本事項」で審査団長職名を記入してください",INDIRECT("基本事項!D24"))</f>
        <v>「基本事項」で審査団長職名を記入してください</v>
      </c>
      <c r="F32" s="166" t="str">
        <f ca="1">IF(ISBLANK(INDIRECT("基本事項!E24")),"",INDIRECT("基本事項!E24"))</f>
        <v/>
      </c>
    </row>
    <row r="33" spans="2:6" ht="17.25" customHeight="1" thickBot="1">
      <c r="B33" s="138" t="str">
        <f ca="1">IF(ISBLANK(INDIRECT("基本事項!A25")),"",INDIRECT("基本事項!A25"))</f>
        <v>副審査団長（同上）</v>
      </c>
      <c r="C33" s="123" t="str">
        <f ca="1">IF(ISBLANK(INDIRECT("基本事項!B25")),"",INDIRECT("基本事項!B25"))</f>
        <v/>
      </c>
      <c r="D33" s="123" t="str">
        <f ca="1">IF(ISBLANK(INDIRECT("基本事項!C25")),"",INDIRECT("基本事項!C25"))</f>
        <v/>
      </c>
      <c r="E33" s="124" t="str">
        <f ca="1">IF(ISBLANK(INDIRECT("基本事項!D25")),"",INDIRECT("基本事項!D25"))</f>
        <v/>
      </c>
      <c r="F33" s="166" t="str">
        <f ca="1">IF(ISBLANK(INDIRECT("基本事項!E25")),"",INDIRECT("基本事項!E25"))</f>
        <v/>
      </c>
    </row>
    <row r="34" spans="2:6" ht="6" customHeight="1">
      <c r="C34" s="26"/>
      <c r="D34" s="26"/>
      <c r="E34" s="26"/>
    </row>
    <row r="35" spans="2:6" ht="15" thickBot="1">
      <c r="B35" s="1" t="s">
        <v>187</v>
      </c>
      <c r="C35" s="26"/>
      <c r="D35" s="26"/>
      <c r="E35" s="26"/>
    </row>
    <row r="36" spans="2:6">
      <c r="B36" s="88" t="s">
        <v>188</v>
      </c>
      <c r="C36" s="215" t="s">
        <v>182</v>
      </c>
      <c r="D36" s="215" t="s">
        <v>183</v>
      </c>
      <c r="E36" s="216" t="s">
        <v>184</v>
      </c>
    </row>
    <row r="37" spans="2:6" ht="33" customHeight="1">
      <c r="B37" s="89" t="str">
        <f ca="1">INDIRECT("基本事項!A29")</f>
        <v>JABEE対応責任者</v>
      </c>
      <c r="C37" s="121" t="str">
        <f ca="1">IF(ISBLANK(INDIRECT("基本事項!B29")),"「基本事項」ワークシートに記入してください",INDIRECT("基本事項!B29"))</f>
        <v>「基本事項」ワークシートに記入してください</v>
      </c>
      <c r="D37" s="121" t="str">
        <f ca="1">IF(ISBLANK(INDIRECT("基本事項!C29")),"「基本事項」ワークシートに記入してください",INDIRECT("基本事項!C29"))</f>
        <v>「基本事項」ワークシートに記入してください</v>
      </c>
      <c r="E37" s="122" t="str">
        <f ca="1">IF(ISBLANK(INDIRECT("基本事項!D29")),"「基本事項」ワークシートに記入してください",INDIRECT("基本事項!D29"))</f>
        <v>「基本事項」ワークシートに記入してください</v>
      </c>
    </row>
    <row r="38" spans="2:6" ht="33" customHeight="1" thickBot="1">
      <c r="B38" s="90" t="str">
        <f ca="1">INDIRECT("基本事項!A30")</f>
        <v>プログラム責任者</v>
      </c>
      <c r="C38" s="123" t="str">
        <f ca="1">IF(ISBLANK(INDIRECT("基本事項!B30")),"「基本事項」ワークシートに記入してください",INDIRECT("基本事項!B30"))</f>
        <v>「基本事項」ワークシートに記入してください</v>
      </c>
      <c r="D38" s="123" t="str">
        <f ca="1">IF(ISBLANK(INDIRECT("基本事項!C30")),"「基本事項」ワークシートに記入してください",INDIRECT("基本事項!C30"))</f>
        <v>「基本事項」ワークシートに記入してください</v>
      </c>
      <c r="E38" s="124" t="str">
        <f ca="1">IF(ISBLANK(INDIRECT("基本事項!D30")),"「基本事項」ワークシートに記入してください",INDIRECT("基本事項!D30"))</f>
        <v>「基本事項」ワークシートに記入してください</v>
      </c>
    </row>
    <row r="39" spans="2:6" ht="6" customHeight="1">
      <c r="C39" s="26"/>
      <c r="D39" s="26"/>
      <c r="E39" s="26"/>
    </row>
    <row r="40" spans="2:6" ht="15" thickBot="1">
      <c r="B40" s="1" t="s">
        <v>216</v>
      </c>
      <c r="C40" s="26"/>
      <c r="D40" s="26"/>
      <c r="E40" s="26"/>
    </row>
    <row r="41" spans="2:6" ht="55.5" customHeight="1">
      <c r="B41" s="142" t="s">
        <v>218</v>
      </c>
      <c r="C41" s="82" t="str">
        <f ca="1">'(3)審査チーム報告書'!C38</f>
        <v>「基本事項」でプログラム点検書（実地審査後）作成責任者氏名を記入してください</v>
      </c>
      <c r="D41" s="84"/>
      <c r="E41" s="26"/>
    </row>
    <row r="42" spans="2:6" ht="44.25" customHeight="1" thickBot="1">
      <c r="B42" s="138" t="s">
        <v>65</v>
      </c>
      <c r="C42" s="83" t="str">
        <f ca="1">'(3)審査チーム報告書'!C39</f>
        <v>「基本事項」でプログラム点検書（実地審査後）提出日を記入してください</v>
      </c>
      <c r="D42" s="85"/>
      <c r="E42" s="26"/>
    </row>
    <row r="43" spans="2:6" ht="16.05" customHeight="1">
      <c r="B43" s="11"/>
      <c r="C43" s="12"/>
      <c r="D43" s="26"/>
      <c r="E43" s="26"/>
    </row>
    <row r="44" spans="2:6" ht="15" thickBot="1">
      <c r="B44" s="13" t="s">
        <v>215</v>
      </c>
      <c r="C44" s="26"/>
      <c r="D44" s="26"/>
      <c r="E44" s="26"/>
    </row>
    <row r="45" spans="2:6" ht="45" customHeight="1">
      <c r="B45" s="142" t="s">
        <v>218</v>
      </c>
      <c r="C45" s="82" t="str">
        <f ca="1">'(3)審査チーム報告書'!C42</f>
        <v>「基本事項」で審査チーム報告書作成責任者氏名を記入してください</v>
      </c>
      <c r="D45" s="84"/>
      <c r="E45" s="26"/>
    </row>
    <row r="46" spans="2:6" ht="45" customHeight="1" thickBot="1">
      <c r="B46" s="138" t="s">
        <v>65</v>
      </c>
      <c r="C46" s="83" t="str">
        <f ca="1">'(3)審査チーム報告書'!C43</f>
        <v>「基本事項」で審査チーム報告書提出日を記入してください</v>
      </c>
      <c r="D46" s="85"/>
      <c r="E46" s="26"/>
    </row>
    <row r="47" spans="2:6" ht="16.05" customHeight="1">
      <c r="C47" s="26"/>
      <c r="D47" s="26"/>
      <c r="E47" s="26"/>
    </row>
    <row r="48" spans="2:6" ht="15" thickBot="1">
      <c r="B48" s="1" t="s">
        <v>330</v>
      </c>
      <c r="C48" s="26"/>
      <c r="D48" s="26"/>
      <c r="E48" s="26"/>
    </row>
    <row r="49" spans="1:8" ht="48.75" customHeight="1">
      <c r="B49" s="142" t="s">
        <v>64</v>
      </c>
      <c r="C49" s="82" t="str">
        <f ca="1">IF(ISBLANK(INDIRECT("基本事項!C50")),"「基本事項」で作成責任者氏名（分野別審査委員長名）を記入してください",INDIRECT("基本事項!C50"))</f>
        <v>「基本事項」で作成責任者氏名（分野別審査委員長名）を記入してください</v>
      </c>
      <c r="D49" s="84"/>
      <c r="E49" s="26"/>
    </row>
    <row r="50" spans="1:8" ht="43.5" customHeight="1" thickBot="1">
      <c r="B50" s="138" t="s">
        <v>65</v>
      </c>
      <c r="C50" s="83" t="str">
        <f ca="1">IF(ISBLANK(INDIRECT("基本事項!B50")),"「基本事項」で分野別審査報告書提出日を記入してください",INDIRECT("基本事項!B50"))</f>
        <v>「基本事項」で分野別審査報告書提出日を記入してください</v>
      </c>
      <c r="D50" s="85"/>
      <c r="E50" s="26"/>
    </row>
    <row r="52" spans="1:8">
      <c r="A52" s="1"/>
      <c r="B52" s="1" t="str">
        <f>行動記録!A1</f>
        <v>審査チーム行動記録</v>
      </c>
      <c r="C52" s="1" t="s">
        <v>107</v>
      </c>
    </row>
    <row r="54" spans="1:8" ht="19.2">
      <c r="B54" s="56" t="s">
        <v>217</v>
      </c>
    </row>
    <row r="55" spans="1:8" ht="15" thickBot="1">
      <c r="B55" s="1" t="s">
        <v>146</v>
      </c>
    </row>
    <row r="56" spans="1:8" ht="90" customHeight="1" thickBot="1">
      <c r="B56" s="526" t="str">
        <f>IF('(3)審査チーム報告書'!B50="","",'(3)審査チーム報告書'!B50)</f>
        <v/>
      </c>
      <c r="C56" s="543"/>
      <c r="D56" s="543"/>
      <c r="E56" s="543"/>
      <c r="F56" s="544"/>
    </row>
    <row r="57" spans="1:8" ht="6" customHeight="1">
      <c r="B57" s="26"/>
      <c r="C57" s="26"/>
      <c r="D57" s="26"/>
      <c r="E57" s="26"/>
      <c r="F57" s="26"/>
    </row>
    <row r="58" spans="1:8" ht="25.5" customHeight="1" thickBot="1">
      <c r="B58" s="56" t="s">
        <v>196</v>
      </c>
    </row>
    <row r="59" spans="1:8" ht="83.25" customHeight="1" thickBot="1">
      <c r="A59" s="9"/>
      <c r="B59" s="526" t="str">
        <f>IF('(3)審査チーム報告書'!B53="","",'(3)審査チーム報告書'!B53)</f>
        <v xml:space="preserve">プログラムの特に優れているところ
</v>
      </c>
      <c r="C59" s="543"/>
      <c r="D59" s="543"/>
      <c r="E59" s="543"/>
      <c r="F59" s="544"/>
    </row>
    <row r="60" spans="1:8" ht="82.5" customHeight="1" thickBot="1">
      <c r="A60" s="9"/>
      <c r="B60" s="548" t="str">
        <f>IF('(3)審査チーム報告書'!B54="","",'(3)審査チーム報告書'!B54)</f>
        <v xml:space="preserve">プログラムの主要な問題点
</v>
      </c>
      <c r="C60" s="549"/>
      <c r="D60" s="549"/>
      <c r="E60" s="549"/>
      <c r="F60" s="550"/>
    </row>
    <row r="61" spans="1:8" ht="25.05" customHeight="1" thickBot="1">
      <c r="A61" s="9"/>
      <c r="B61" s="536" t="s">
        <v>364</v>
      </c>
      <c r="C61" s="537"/>
      <c r="D61" s="537"/>
      <c r="E61" s="537"/>
      <c r="F61" s="318">
        <f>'(3)審査チーム報告書'!F55</f>
        <v>0</v>
      </c>
    </row>
    <row r="62" spans="1:8" ht="69.45" customHeight="1" thickBot="1">
      <c r="A62" s="9"/>
      <c r="B62" s="523" t="str">
        <f>IF('(3)審査チーム報告書'!B56="","",'(3)審査チーム報告書'!B56)</f>
        <v/>
      </c>
      <c r="C62" s="545"/>
      <c r="D62" s="545"/>
      <c r="E62" s="545"/>
      <c r="F62" s="546"/>
    </row>
    <row r="63" spans="1:8" ht="33.450000000000003" customHeight="1">
      <c r="A63" s="9"/>
      <c r="B63" s="508" t="str">
        <f ca="1">IF(OR((INDIRECT("基本事項!B2")=""),(INDIRECT("基本事項!B2")="　")),"Ⅳ項の情報が必要かどうかを表示するために、「基本事項」シートの審査種類を選択してください！！！",IF(INDIRECT("基本事項!B2")="","",IF(INDIRECT("基本事項!B2")="新規審査(審査年度の前年度からの認定を希望)","■新規審査かつ審査年度前年度からの認定希望があるため、Ⅳ項の情報必要","■「新規審査かつ審査年度前年度からの認定希望」に該当しないため、Ⅳ項の情報不要")))</f>
        <v>Ⅳ項の情報が必要かどうかを表示するために、「基本事項」シートの審査種類を選択してください！！！</v>
      </c>
      <c r="C63" s="508"/>
      <c r="D63" s="508"/>
      <c r="E63" s="508"/>
      <c r="F63" s="508"/>
    </row>
    <row r="64" spans="1:8" ht="40.5" customHeight="1" thickBot="1">
      <c r="A64" s="9"/>
      <c r="B64" s="551" t="s">
        <v>325</v>
      </c>
      <c r="C64" s="551"/>
      <c r="D64" s="551"/>
      <c r="E64" s="551"/>
      <c r="F64" s="551"/>
      <c r="H64" s="95"/>
    </row>
    <row r="65" spans="1:6" ht="69" customHeight="1">
      <c r="A65" s="9"/>
      <c r="B65" s="506" t="str">
        <f>'(1)プログラム点検書（最終面談時）'!B19</f>
        <v>① 認定申請にあたっての留意点6(b)「2025年度修了生に適用された学習・教育到達目標およびカリキュラムと2026年度修了予定生に適用されている学習・教育到達目標およびカリキュラムがそれぞれ同一であり、施設・設備が同等であった。」</v>
      </c>
      <c r="C65" s="462"/>
      <c r="D65" s="462"/>
      <c r="E65" s="462"/>
      <c r="F65" s="80" t="str">
        <f>'(3)審査チーム報告書'!F59</f>
        <v>（審査チームの確認結果）</v>
      </c>
    </row>
    <row r="66" spans="1:6" ht="42" customHeight="1">
      <c r="A66" s="9"/>
      <c r="B66" s="520" t="str">
        <f>'(1)プログラム点検書（最終面談時）'!B20</f>
        <v>認定申請にあたっての留意点6(c)：「2025年度修了生が履修したプログラムも2026年度修了予定生が履修したプログラムと同じく認定基準に適合していたことを審査によって確認できる。</v>
      </c>
      <c r="C66" s="455"/>
      <c r="D66" s="455"/>
      <c r="E66" s="299" t="str">
        <f>'(1)プログラム点検書（最終面談時）'!C20</f>
        <v>② 2025年度修了生全員が目標を達成していた。</v>
      </c>
      <c r="F66" s="122" t="str">
        <f>'(3)審査チーム報告書'!F60</f>
        <v>（審査チームの確認結果）</v>
      </c>
    </row>
    <row r="67" spans="1:6" ht="69" customHeight="1">
      <c r="A67" s="9"/>
      <c r="B67" s="520"/>
      <c r="C67" s="455"/>
      <c r="D67" s="455"/>
      <c r="E67" s="299" t="str">
        <f>'(1)プログラム点検書（最終面談時）'!C21</f>
        <v>③ 2025年度修了生が入学した時点で学習・教育到達目標が公開され教員と学生に周知されていた。</v>
      </c>
      <c r="F67" s="122" t="str">
        <f>'(3)審査チーム報告書'!F61</f>
        <v>（審査チームの確認結果）</v>
      </c>
    </row>
    <row r="68" spans="1:6" ht="69" customHeight="1">
      <c r="A68" s="9"/>
      <c r="B68" s="552" t="str">
        <f>'(3)審査チーム報告書'!B62</f>
        <v>（「審査年度前年度修了生の同一性確認結果」に×があった時の審査チームのコメント）</v>
      </c>
      <c r="C68" s="553"/>
      <c r="D68" s="553"/>
      <c r="E68" s="553"/>
      <c r="F68" s="554"/>
    </row>
    <row r="69" spans="1:6" ht="69" customHeight="1" thickBot="1">
      <c r="A69" s="9"/>
      <c r="B69" s="555" t="s">
        <v>134</v>
      </c>
      <c r="C69" s="556"/>
      <c r="D69" s="556"/>
      <c r="E69" s="556"/>
      <c r="F69" s="557"/>
    </row>
    <row r="70" spans="1:6" ht="42" customHeight="1" thickBot="1">
      <c r="A70" s="1"/>
      <c r="B70" s="17"/>
      <c r="C70" s="18"/>
    </row>
    <row r="71" spans="1:6" ht="30" customHeight="1" thickBot="1">
      <c r="B71" s="104" t="s">
        <v>198</v>
      </c>
      <c r="C71" s="108"/>
      <c r="D71" s="46" t="str">
        <f>IF('(3)審査チーム報告書'!D64="","",'(3)審査チーム報告書'!D64)</f>
        <v>認定可の場合の有効期間：</v>
      </c>
      <c r="E71" s="195"/>
      <c r="F71" s="196" t="s">
        <v>315</v>
      </c>
    </row>
    <row r="72" spans="1:6" ht="30" customHeight="1" thickBot="1">
      <c r="D72" s="53" t="str">
        <f>IF('(3)審査チーム報告書'!D65="","",'(3)審査チーム報告書'!D65)</f>
        <v>認定可の場合の開始年度：</v>
      </c>
      <c r="E72" s="196"/>
      <c r="F72" s="197"/>
    </row>
    <row r="73" spans="1:6" ht="6" customHeight="1"/>
    <row r="74" spans="1:6" ht="19.8" thickBot="1">
      <c r="B74" s="57" t="s">
        <v>200</v>
      </c>
      <c r="C74" s="18"/>
    </row>
    <row r="75" spans="1:6">
      <c r="B75" s="564" t="s">
        <v>58</v>
      </c>
      <c r="C75" s="565"/>
      <c r="D75" s="565"/>
      <c r="E75" s="565"/>
      <c r="F75" s="566"/>
    </row>
    <row r="76" spans="1:6">
      <c r="B76" s="19" t="s">
        <v>59</v>
      </c>
      <c r="C76" s="418" t="s">
        <v>57</v>
      </c>
      <c r="D76" s="567"/>
      <c r="E76" s="567"/>
      <c r="F76" s="568"/>
    </row>
    <row r="77" spans="1:6" ht="145.5" customHeight="1">
      <c r="B77" s="198"/>
      <c r="C77" s="569"/>
      <c r="D77" s="441"/>
      <c r="E77" s="441"/>
      <c r="F77" s="442"/>
    </row>
    <row r="78" spans="1:6" ht="13.5" customHeight="1">
      <c r="B78" s="198"/>
      <c r="C78" s="547"/>
      <c r="D78" s="429"/>
      <c r="E78" s="429"/>
      <c r="F78" s="430"/>
    </row>
    <row r="79" spans="1:6" ht="13.5" customHeight="1" thickBot="1">
      <c r="B79" s="199"/>
      <c r="C79" s="470"/>
      <c r="D79" s="558"/>
      <c r="E79" s="558"/>
      <c r="F79" s="559"/>
    </row>
    <row r="80" spans="1:6" ht="4.5" customHeight="1">
      <c r="B80" s="18"/>
      <c r="C80" s="560"/>
      <c r="D80" s="454"/>
      <c r="E80" s="454"/>
      <c r="F80" s="454"/>
    </row>
    <row r="81" spans="2:6">
      <c r="B81" s="18"/>
      <c r="C81" s="26"/>
    </row>
    <row r="82" spans="2:6" ht="19.8" thickBot="1">
      <c r="B82" s="56" t="s">
        <v>95</v>
      </c>
    </row>
    <row r="83" spans="2:6" ht="103.05" customHeight="1">
      <c r="B83" s="561"/>
      <c r="C83" s="562"/>
      <c r="D83" s="562"/>
      <c r="E83" s="562"/>
      <c r="F83" s="563"/>
    </row>
    <row r="84" spans="2:6" ht="4.5" customHeight="1">
      <c r="B84" s="500"/>
      <c r="C84" s="429"/>
      <c r="D84" s="429"/>
      <c r="E84" s="429"/>
      <c r="F84" s="430"/>
    </row>
    <row r="85" spans="2:6" ht="4.5" customHeight="1" thickBot="1">
      <c r="B85" s="503"/>
      <c r="C85" s="443"/>
      <c r="D85" s="443"/>
      <c r="E85" s="443"/>
      <c r="F85" s="444"/>
    </row>
  </sheetData>
  <sheetProtection formatCells="0" formatColumns="0" formatRows="0"/>
  <mergeCells count="35">
    <mergeCell ref="C78:F78"/>
    <mergeCell ref="B84:F84"/>
    <mergeCell ref="B85:F85"/>
    <mergeCell ref="B59:F59"/>
    <mergeCell ref="B60:F60"/>
    <mergeCell ref="B64:F64"/>
    <mergeCell ref="B68:F68"/>
    <mergeCell ref="B69:F69"/>
    <mergeCell ref="C79:F79"/>
    <mergeCell ref="C80:F80"/>
    <mergeCell ref="B65:E65"/>
    <mergeCell ref="B66:D67"/>
    <mergeCell ref="B83:F83"/>
    <mergeCell ref="B75:F75"/>
    <mergeCell ref="C76:F76"/>
    <mergeCell ref="C77:F77"/>
    <mergeCell ref="B63:F63"/>
    <mergeCell ref="B2:F2"/>
    <mergeCell ref="B3:F3"/>
    <mergeCell ref="B4:F4"/>
    <mergeCell ref="B8:F8"/>
    <mergeCell ref="B6:F6"/>
    <mergeCell ref="B7:F7"/>
    <mergeCell ref="B9:F9"/>
    <mergeCell ref="B10:F10"/>
    <mergeCell ref="B56:F56"/>
    <mergeCell ref="B62:F62"/>
    <mergeCell ref="B61:E61"/>
    <mergeCell ref="C1:E1"/>
    <mergeCell ref="C19:F19"/>
    <mergeCell ref="C18:F18"/>
    <mergeCell ref="C16:F16"/>
    <mergeCell ref="C15:F15"/>
    <mergeCell ref="C17:F17"/>
    <mergeCell ref="B5:F5"/>
  </mergeCells>
  <phoneticPr fontId="2"/>
  <conditionalFormatting sqref="B65:F69">
    <cfRule type="expression" dxfId="1" priority="1" stopIfTrue="1">
      <formula>AND(INDIRECT("基本事項!B2")&lt;&gt;"",INDIRECT("基本事項!B2")&lt;&gt;"新規審査(審査年度の前年度からの認定を希望)")</formula>
    </cfRule>
  </conditionalFormatting>
  <dataValidations count="4">
    <dataValidation type="list" allowBlank="1" showInputMessage="1" showErrorMessage="1" error="認定の可否案を選択してください" prompt="認定の可否に関する意見を選択してください。_x000a_認定可の場合には右の有効期間についても選択・記入してください。" sqref="C71" xr:uid="{00000000-0002-0000-0E00-000000000000}">
      <formula1>"　,認定可,認定不可"</formula1>
    </dataValidation>
    <dataValidation type="list" allowBlank="1" showInputMessage="1" showErrorMessage="1" prompt="認定可の場合の有効期間案を選択してください。_x000a_6年、3年(次回が認定継続審査、中間審査(書類審査、通常審査)の場合)以外の場合には「その他」とし、右に具体的に記入してください。" sqref="E71" xr:uid="{00000000-0002-0000-0E00-000001000000}">
      <formula1>"　,6年(次回は認定継続審査),3年(次回は認定継続審査),3年(次回は中間審査：書類),3年(次回は中間審査：通常),その他"</formula1>
    </dataValidation>
    <dataValidation type="list" allowBlank="1" showInputMessage="1" showErrorMessage="1" error="認定可の場合の開始年案を選択してください。" prompt="認定可の場合の開始年度案を選択してください。但し、2025年度を選択するのは、新規審査において審査年度前年度からの認定開始が申請されている場合で、かつ、審査の結果それを妥当と判断する場合に限られます。" sqref="E72" xr:uid="{00000000-0002-0000-0E00-000002000000}">
      <formula1>"2026年度,2025年度"</formula1>
    </dataValidation>
    <dataValidation type="list" allowBlank="1" showInputMessage="1" showErrorMessage="1" prompt="「なし」と「あり」のいずれかを選択してください。" sqref="F61" xr:uid="{9552A224-402A-4714-9478-0C2B209EA7DB}">
      <formula1>"なし,あり"</formula1>
    </dataValidation>
  </dataValidations>
  <printOptions horizontalCentered="1"/>
  <pageMargins left="0.78740157480314965" right="0.78740157480314965" top="0.78740157480314965" bottom="0.78740157480314965" header="0.51181102362204722" footer="0.31496062992125984"/>
  <pageSetup paperSize="9" scale="65" fitToHeight="50" orientation="portrait" verticalDpi="300" r:id="rId1"/>
  <headerFooter alignWithMargins="0"/>
  <rowBreaks count="2" manualBreakCount="2">
    <brk id="13" min="1" max="5" man="1"/>
    <brk id="57" min="1" max="5"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6F3A-36BD-4EA9-8D89-01CCF6AE24C4}">
  <sheetPr codeName="Sheet17">
    <tabColor rgb="FF339966"/>
    <pageSetUpPr fitToPage="1"/>
  </sheetPr>
  <dimension ref="A1:L40"/>
  <sheetViews>
    <sheetView showZeros="0" zoomScaleNormal="100" zoomScaleSheetLayoutView="80" workbookViewId="0">
      <pane ySplit="3" topLeftCell="A19" activePane="bottomLeft" state="frozen"/>
      <selection pane="bottomLeft"/>
    </sheetView>
  </sheetViews>
  <sheetFormatPr defaultColWidth="13" defaultRowHeight="14.4"/>
  <cols>
    <col min="1" max="1" width="5.59765625" style="1" customWidth="1"/>
    <col min="2" max="2" width="39.296875" style="1" customWidth="1"/>
    <col min="3" max="6" width="3.796875" style="76" customWidth="1"/>
    <col min="7" max="7" width="3.59765625" style="1" customWidth="1"/>
    <col min="8" max="8" width="69.19921875" style="1" customWidth="1"/>
    <col min="9" max="9" width="54.09765625" style="1" customWidth="1"/>
    <col min="10" max="10" width="1.5" style="1" customWidth="1"/>
    <col min="11" max="11" width="10.69921875" style="1" customWidth="1"/>
    <col min="12" max="12" width="13" style="304"/>
    <col min="13" max="16384" width="13" style="1"/>
  </cols>
  <sheetData>
    <row r="1" spans="1:12" ht="30.45" customHeight="1" thickBot="1">
      <c r="A1" s="63" t="s">
        <v>201</v>
      </c>
      <c r="B1" s="63" t="str">
        <f ca="1">IF(ISBLANK(INDIRECT("基本事項!B2")),"「基本事項」ワークシートで審査種類を選択してください",CONCATENATE("審査結果と指摘事項：", INDIRECT("基本事項!B2")))</f>
        <v>「基本事項」ワークシートで審査種類を選択してください</v>
      </c>
      <c r="C1" s="63"/>
      <c r="D1" s="63"/>
      <c r="E1" s="63"/>
      <c r="F1" s="63"/>
      <c r="G1" s="63"/>
      <c r="H1" s="63" t="s">
        <v>380</v>
      </c>
      <c r="I1" s="63"/>
    </row>
    <row r="2" spans="1:12" ht="16.95" customHeight="1">
      <c r="A2" s="352" t="s">
        <v>63</v>
      </c>
      <c r="B2" s="348" t="s">
        <v>144</v>
      </c>
      <c r="C2" s="354" t="s">
        <v>295</v>
      </c>
      <c r="D2" s="355"/>
      <c r="E2" s="356" t="s">
        <v>235</v>
      </c>
      <c r="F2" s="346" t="s">
        <v>236</v>
      </c>
      <c r="G2" s="346" t="s">
        <v>88</v>
      </c>
      <c r="H2" s="348" t="s">
        <v>281</v>
      </c>
      <c r="I2" s="349" t="s">
        <v>249</v>
      </c>
    </row>
    <row r="3" spans="1:12" ht="15" thickBot="1">
      <c r="A3" s="353"/>
      <c r="B3" s="347"/>
      <c r="C3" s="294" t="s">
        <v>296</v>
      </c>
      <c r="D3" s="294" t="s">
        <v>297</v>
      </c>
      <c r="E3" s="347"/>
      <c r="F3" s="347"/>
      <c r="G3" s="347"/>
      <c r="H3" s="347"/>
      <c r="I3" s="350"/>
    </row>
    <row r="4" spans="1:12" s="63" customFormat="1" ht="28.5" customHeight="1" thickBot="1">
      <c r="A4" s="245">
        <v>1</v>
      </c>
      <c r="B4" s="111" t="s">
        <v>153</v>
      </c>
      <c r="C4" s="200">
        <f>審査項目と前回審査の結果!$C$4</f>
        <v>0</v>
      </c>
      <c r="D4" s="200">
        <f>審査項目と前回審査の結果!$D$4</f>
        <v>0</v>
      </c>
      <c r="E4" s="246" t="str">
        <f>IF(ISBLANK('(2)審査結果と指摘事項'!E4)," ",'(2)審査結果と指摘事項'!E4)</f>
        <v xml:space="preserve"> </v>
      </c>
      <c r="F4" s="246" t="str">
        <f>IF(ISBLANK('(3)審査結果と指摘事項'!F4)," ",'(3)審査結果と指摘事項'!F4)</f>
        <v xml:space="preserve"> </v>
      </c>
      <c r="G4" s="108"/>
      <c r="H4" s="248"/>
      <c r="I4" s="125"/>
      <c r="L4" s="305"/>
    </row>
    <row r="5" spans="1:12" ht="34.5" customHeight="1">
      <c r="A5" s="365" t="s">
        <v>250</v>
      </c>
      <c r="B5" s="368" t="s">
        <v>251</v>
      </c>
      <c r="C5" s="369">
        <f>審査項目と前回審査の結果!$C$5</f>
        <v>0</v>
      </c>
      <c r="D5" s="369">
        <f>審査項目と前回審査の結果!$D$5</f>
        <v>0</v>
      </c>
      <c r="E5" s="357" t="str">
        <f>IF(ISBLANK('(2)審査結果と指摘事項'!E5)," ",'(2)審査結果と指摘事項'!E5)</f>
        <v xml:space="preserve"> </v>
      </c>
      <c r="F5" s="357" t="str">
        <f>IF(ISBLANK('(3)審査結果と指摘事項'!F5)," ",'(3)審査結果と指摘事項'!F5)</f>
        <v xml:space="preserve"> </v>
      </c>
      <c r="G5" s="360"/>
      <c r="H5" s="361"/>
      <c r="I5" s="362"/>
      <c r="L5" s="306"/>
    </row>
    <row r="6" spans="1:12" ht="34.5" customHeight="1">
      <c r="A6" s="366"/>
      <c r="B6" s="358"/>
      <c r="C6" s="358"/>
      <c r="D6" s="358"/>
      <c r="E6" s="358"/>
      <c r="F6" s="358"/>
      <c r="G6" s="358"/>
      <c r="H6" s="358"/>
      <c r="I6" s="363"/>
      <c r="L6" s="306"/>
    </row>
    <row r="7" spans="1:12" ht="34.5" customHeight="1">
      <c r="A7" s="367"/>
      <c r="B7" s="359"/>
      <c r="C7" s="359"/>
      <c r="D7" s="359"/>
      <c r="E7" s="359"/>
      <c r="F7" s="359"/>
      <c r="G7" s="359"/>
      <c r="H7" s="359"/>
      <c r="I7" s="364"/>
      <c r="L7" s="306"/>
    </row>
    <row r="8" spans="1:12" ht="53.55" customHeight="1">
      <c r="A8" s="376" t="s">
        <v>252</v>
      </c>
      <c r="B8" s="378" t="s">
        <v>253</v>
      </c>
      <c r="C8" s="379">
        <f>審査項目と前回審査の結果!$C$6</f>
        <v>0</v>
      </c>
      <c r="D8" s="379">
        <f>審査項目と前回審査の結果!$D$6</f>
        <v>0</v>
      </c>
      <c r="E8" s="370" t="str">
        <f>IF(ISBLANK('(2)審査結果と指摘事項'!E8)," ",'(2)審査結果と指摘事項'!E8)</f>
        <v xml:space="preserve"> </v>
      </c>
      <c r="F8" s="370" t="str">
        <f>IF(ISBLANK('(3)審査結果と指摘事項'!F8)," ",'(3)審査結果と指摘事項'!F8)</f>
        <v xml:space="preserve"> </v>
      </c>
      <c r="G8" s="372"/>
      <c r="H8" s="373"/>
      <c r="I8" s="374"/>
      <c r="L8" s="306"/>
    </row>
    <row r="9" spans="1:12" ht="53.55" customHeight="1">
      <c r="A9" s="366"/>
      <c r="B9" s="358"/>
      <c r="C9" s="358"/>
      <c r="D9" s="358"/>
      <c r="E9" s="358"/>
      <c r="F9" s="358"/>
      <c r="G9" s="358"/>
      <c r="H9" s="358"/>
      <c r="I9" s="363"/>
      <c r="L9" s="306"/>
    </row>
    <row r="10" spans="1:12" ht="53.55" customHeight="1" thickBot="1">
      <c r="A10" s="377"/>
      <c r="B10" s="371"/>
      <c r="C10" s="371"/>
      <c r="D10" s="371"/>
      <c r="E10" s="371"/>
      <c r="F10" s="371"/>
      <c r="G10" s="371"/>
      <c r="H10" s="371"/>
      <c r="I10" s="375"/>
      <c r="L10" s="306"/>
    </row>
    <row r="11" spans="1:12" ht="25.5" customHeight="1" thickBot="1">
      <c r="A11" s="245">
        <v>2</v>
      </c>
      <c r="B11" s="111" t="s">
        <v>154</v>
      </c>
      <c r="C11" s="200">
        <f>審査項目と前回審査の結果!$C$7</f>
        <v>0</v>
      </c>
      <c r="D11" s="200">
        <f>審査項目と前回審査の結果!$D$7</f>
        <v>0</v>
      </c>
      <c r="E11" s="246" t="str">
        <f>IF(ISBLANK('(2)審査結果と指摘事項'!E11)," ",'(2)審査結果と指摘事項'!E11)</f>
        <v xml:space="preserve"> </v>
      </c>
      <c r="F11" s="246" t="str">
        <f>IF(ISBLANK('(3)審査結果と指摘事項'!F11)," ",'(3)審査結果と指摘事項'!F11)</f>
        <v xml:space="preserve"> </v>
      </c>
      <c r="G11" s="108"/>
      <c r="H11" s="248"/>
      <c r="I11" s="125"/>
    </row>
    <row r="12" spans="1:12" ht="55.5" customHeight="1">
      <c r="A12" s="384" t="s">
        <v>254</v>
      </c>
      <c r="B12" s="368" t="s">
        <v>255</v>
      </c>
      <c r="C12" s="369">
        <f>審査項目と前回審査の結果!$C$8</f>
        <v>0</v>
      </c>
      <c r="D12" s="369">
        <f>審査項目と前回審査の結果!$D$8</f>
        <v>0</v>
      </c>
      <c r="E12" s="357" t="str">
        <f>IF(ISBLANK('(2)審査結果と指摘事項'!E12)," ",'(2)審査結果と指摘事項'!E12)</f>
        <v xml:space="preserve"> </v>
      </c>
      <c r="F12" s="357" t="str">
        <f>IF(ISBLANK('(3)審査結果と指摘事項'!F12)," ",'(3)審査結果と指摘事項'!F12)</f>
        <v xml:space="preserve"> </v>
      </c>
      <c r="G12" s="360"/>
      <c r="H12" s="361"/>
      <c r="I12" s="362"/>
    </row>
    <row r="13" spans="1:12" ht="55.5" customHeight="1">
      <c r="A13" s="385"/>
      <c r="B13" s="380"/>
      <c r="C13" s="380"/>
      <c r="D13" s="380"/>
      <c r="E13" s="380"/>
      <c r="F13" s="380"/>
      <c r="G13" s="380"/>
      <c r="H13" s="380"/>
      <c r="I13" s="382"/>
    </row>
    <row r="14" spans="1:12" ht="55.5" customHeight="1">
      <c r="A14" s="386"/>
      <c r="B14" s="381"/>
      <c r="C14" s="381"/>
      <c r="D14" s="381"/>
      <c r="E14" s="381"/>
      <c r="F14" s="381"/>
      <c r="G14" s="381"/>
      <c r="H14" s="381"/>
      <c r="I14" s="383"/>
    </row>
    <row r="15" spans="1:12" ht="38.549999999999997" customHeight="1">
      <c r="A15" s="387" t="s">
        <v>75</v>
      </c>
      <c r="B15" s="388" t="s">
        <v>381</v>
      </c>
      <c r="C15" s="379">
        <f>審査項目と前回審査の結果!$C$9</f>
        <v>0</v>
      </c>
      <c r="D15" s="379">
        <f>審査項目と前回審査の結果!$D$9</f>
        <v>0</v>
      </c>
      <c r="E15" s="370" t="str">
        <f>IF(ISBLANK('(2)審査結果と指摘事項'!E15)," ",'(2)審査結果と指摘事項'!E15)</f>
        <v xml:space="preserve"> </v>
      </c>
      <c r="F15" s="370" t="str">
        <f>IF(ISBLANK('(3)審査結果と指摘事項'!F15)," ",'(3)審査結果と指摘事項'!F15)</f>
        <v xml:space="preserve"> </v>
      </c>
      <c r="G15" s="372"/>
      <c r="H15" s="373"/>
      <c r="I15" s="374"/>
    </row>
    <row r="16" spans="1:12" ht="38.549999999999997" customHeight="1">
      <c r="A16" s="385"/>
      <c r="B16" s="389"/>
      <c r="C16" s="380"/>
      <c r="D16" s="380"/>
      <c r="E16" s="380"/>
      <c r="F16" s="380"/>
      <c r="G16" s="380"/>
      <c r="H16" s="380"/>
      <c r="I16" s="382"/>
    </row>
    <row r="17" spans="1:12" ht="38.549999999999997" customHeight="1">
      <c r="A17" s="386"/>
      <c r="B17" s="390"/>
      <c r="C17" s="381"/>
      <c r="D17" s="381"/>
      <c r="E17" s="381"/>
      <c r="F17" s="381"/>
      <c r="G17" s="381"/>
      <c r="H17" s="381"/>
      <c r="I17" s="383"/>
    </row>
    <row r="18" spans="1:12" ht="51" customHeight="1">
      <c r="A18" s="376" t="s">
        <v>76</v>
      </c>
      <c r="B18" s="378" t="s">
        <v>256</v>
      </c>
      <c r="C18" s="379">
        <f>審査項目と前回審査の結果!$C$10</f>
        <v>0</v>
      </c>
      <c r="D18" s="379">
        <f>審査項目と前回審査の結果!$D$10</f>
        <v>0</v>
      </c>
      <c r="E18" s="370" t="str">
        <f>IF(ISBLANK('(2)審査結果と指摘事項'!E18)," ",'(2)審査結果と指摘事項'!E18)</f>
        <v xml:space="preserve"> </v>
      </c>
      <c r="F18" s="370" t="str">
        <f>IF(ISBLANK('(3)審査結果と指摘事項'!F18)," ",'(3)審査結果と指摘事項'!F18)</f>
        <v xml:space="preserve"> </v>
      </c>
      <c r="G18" s="372"/>
      <c r="H18" s="373"/>
      <c r="I18" s="374"/>
    </row>
    <row r="19" spans="1:12" ht="51" customHeight="1">
      <c r="A19" s="366"/>
      <c r="B19" s="358"/>
      <c r="C19" s="358"/>
      <c r="D19" s="358"/>
      <c r="E19" s="358"/>
      <c r="F19" s="358"/>
      <c r="G19" s="358"/>
      <c r="H19" s="358"/>
      <c r="I19" s="363"/>
    </row>
    <row r="20" spans="1:12" ht="51" customHeight="1">
      <c r="A20" s="367"/>
      <c r="B20" s="359"/>
      <c r="C20" s="359"/>
      <c r="D20" s="359"/>
      <c r="E20" s="359"/>
      <c r="F20" s="359"/>
      <c r="G20" s="359"/>
      <c r="H20" s="359"/>
      <c r="I20" s="364"/>
    </row>
    <row r="21" spans="1:12" ht="33.450000000000003" customHeight="1">
      <c r="A21" s="376" t="s">
        <v>78</v>
      </c>
      <c r="B21" s="378" t="s">
        <v>257</v>
      </c>
      <c r="C21" s="379">
        <f>審査項目と前回審査の結果!$C$11</f>
        <v>0</v>
      </c>
      <c r="D21" s="379">
        <f>審査項目と前回審査の結果!$D$11</f>
        <v>0</v>
      </c>
      <c r="E21" s="370" t="str">
        <f>IF(ISBLANK('(2)審査結果と指摘事項'!E21)," ",'(2)審査結果と指摘事項'!E21)</f>
        <v xml:space="preserve"> </v>
      </c>
      <c r="F21" s="370" t="str">
        <f>IF(ISBLANK('(3)審査結果と指摘事項'!F21)," ",'(3)審査結果と指摘事項'!F21)</f>
        <v xml:space="preserve"> </v>
      </c>
      <c r="G21" s="372"/>
      <c r="H21" s="373"/>
      <c r="I21" s="374"/>
    </row>
    <row r="22" spans="1:12" ht="33.450000000000003" customHeight="1">
      <c r="A22" s="366"/>
      <c r="B22" s="358"/>
      <c r="C22" s="358"/>
      <c r="D22" s="358"/>
      <c r="E22" s="358"/>
      <c r="F22" s="358"/>
      <c r="G22" s="358"/>
      <c r="H22" s="358"/>
      <c r="I22" s="363"/>
    </row>
    <row r="23" spans="1:12" ht="33.450000000000003" customHeight="1">
      <c r="A23" s="367"/>
      <c r="B23" s="359"/>
      <c r="C23" s="359"/>
      <c r="D23" s="359"/>
      <c r="E23" s="359"/>
      <c r="F23" s="359"/>
      <c r="G23" s="359"/>
      <c r="H23" s="359"/>
      <c r="I23" s="364"/>
    </row>
    <row r="24" spans="1:12" ht="36" customHeight="1">
      <c r="A24" s="387" t="s">
        <v>80</v>
      </c>
      <c r="B24" s="378" t="s">
        <v>258</v>
      </c>
      <c r="C24" s="379">
        <f>審査項目と前回審査の結果!$C$12</f>
        <v>0</v>
      </c>
      <c r="D24" s="379">
        <f>審査項目と前回審査の結果!$D$12</f>
        <v>0</v>
      </c>
      <c r="E24" s="370" t="str">
        <f>IF(ISBLANK('(2)審査結果と指摘事項'!E24)," ",'(2)審査結果と指摘事項'!E24)</f>
        <v xml:space="preserve"> </v>
      </c>
      <c r="F24" s="370" t="str">
        <f>IF(ISBLANK('(3)審査結果と指摘事項'!F24)," ",'(3)審査結果と指摘事項'!F24)</f>
        <v xml:space="preserve"> </v>
      </c>
      <c r="G24" s="372"/>
      <c r="H24" s="373"/>
      <c r="I24" s="374"/>
    </row>
    <row r="25" spans="1:12" ht="36" customHeight="1">
      <c r="A25" s="385"/>
      <c r="B25" s="570"/>
      <c r="C25" s="380"/>
      <c r="D25" s="380"/>
      <c r="E25" s="380"/>
      <c r="F25" s="380"/>
      <c r="G25" s="380"/>
      <c r="H25" s="380"/>
      <c r="I25" s="382"/>
    </row>
    <row r="26" spans="1:12" ht="36" customHeight="1" thickBot="1">
      <c r="A26" s="393"/>
      <c r="B26" s="571"/>
      <c r="C26" s="391"/>
      <c r="D26" s="391"/>
      <c r="E26" s="391"/>
      <c r="F26" s="391"/>
      <c r="G26" s="391"/>
      <c r="H26" s="391"/>
      <c r="I26" s="392"/>
    </row>
    <row r="27" spans="1:12" s="63" customFormat="1" ht="27.75" customHeight="1" thickBot="1">
      <c r="A27" s="106" t="s">
        <v>77</v>
      </c>
      <c r="B27" s="111" t="s">
        <v>155</v>
      </c>
      <c r="C27" s="200">
        <f>審査項目と前回審査の結果!$C$13</f>
        <v>0</v>
      </c>
      <c r="D27" s="200">
        <f>審査項目と前回審査の結果!$D$13</f>
        <v>0</v>
      </c>
      <c r="E27" s="246" t="str">
        <f>IF(ISBLANK('(2)審査結果と指摘事項'!E27)," ",'(2)審査結果と指摘事項'!E27)</f>
        <v xml:space="preserve"> </v>
      </c>
      <c r="F27" s="246" t="str">
        <f>IF(ISBLANK('(3)審査結果と指摘事項'!F27)," ",'(3)審査結果と指摘事項'!F27)</f>
        <v xml:space="preserve"> </v>
      </c>
      <c r="G27" s="108"/>
      <c r="H27" s="248"/>
      <c r="I27" s="125"/>
      <c r="L27" s="305"/>
    </row>
    <row r="28" spans="1:12" ht="39" customHeight="1">
      <c r="A28" s="384" t="s">
        <v>43</v>
      </c>
      <c r="B28" s="368" t="s">
        <v>247</v>
      </c>
      <c r="C28" s="394">
        <f>審査項目と前回審査の結果!$C$14</f>
        <v>0</v>
      </c>
      <c r="D28" s="394">
        <f>審査項目と前回審査の結果!$D$14</f>
        <v>0</v>
      </c>
      <c r="E28" s="357" t="str">
        <f>IF(ISBLANK('(2)審査結果と指摘事項'!E28)," ",'(2)審査結果と指摘事項'!E28)</f>
        <v xml:space="preserve"> </v>
      </c>
      <c r="F28" s="357" t="str">
        <f>IF(ISBLANK('(3)審査結果と指摘事項'!F28)," ",'(3)審査結果と指摘事項'!F28)</f>
        <v xml:space="preserve"> </v>
      </c>
      <c r="G28" s="360"/>
      <c r="H28" s="361"/>
      <c r="I28" s="362"/>
    </row>
    <row r="29" spans="1:12" ht="39" customHeight="1">
      <c r="A29" s="385"/>
      <c r="B29" s="380"/>
      <c r="C29" s="380"/>
      <c r="D29" s="380"/>
      <c r="E29" s="380"/>
      <c r="F29" s="380"/>
      <c r="G29" s="380"/>
      <c r="H29" s="380"/>
      <c r="I29" s="382"/>
    </row>
    <row r="30" spans="1:12" ht="39" customHeight="1">
      <c r="A30" s="386"/>
      <c r="B30" s="381"/>
      <c r="C30" s="381"/>
      <c r="D30" s="381"/>
      <c r="E30" s="381"/>
      <c r="F30" s="381"/>
      <c r="G30" s="381"/>
      <c r="H30" s="381"/>
      <c r="I30" s="383"/>
    </row>
    <row r="31" spans="1:12" ht="25.95" customHeight="1">
      <c r="A31" s="387" t="s">
        <v>46</v>
      </c>
      <c r="B31" s="388" t="s">
        <v>259</v>
      </c>
      <c r="C31" s="379">
        <f>審査項目と前回審査の結果!$C$15</f>
        <v>0</v>
      </c>
      <c r="D31" s="379">
        <f>審査項目と前回審査の結果!$D$15</f>
        <v>0</v>
      </c>
      <c r="E31" s="370" t="str">
        <f>IF(ISBLANK('(2)審査結果と指摘事項'!E31)," ",'(2)審査結果と指摘事項'!E31)</f>
        <v xml:space="preserve"> </v>
      </c>
      <c r="F31" s="370" t="str">
        <f>IF(ISBLANK('(3)審査結果と指摘事項'!F31)," ",'(3)審査結果と指摘事項'!F31)</f>
        <v xml:space="preserve"> </v>
      </c>
      <c r="G31" s="372"/>
      <c r="H31" s="373"/>
      <c r="I31" s="374"/>
    </row>
    <row r="32" spans="1:12" ht="25.95" customHeight="1">
      <c r="A32" s="385"/>
      <c r="B32" s="380"/>
      <c r="C32" s="380"/>
      <c r="D32" s="380"/>
      <c r="E32" s="380"/>
      <c r="F32" s="380"/>
      <c r="G32" s="380"/>
      <c r="H32" s="380"/>
      <c r="I32" s="382"/>
    </row>
    <row r="33" spans="1:9" ht="25.95" customHeight="1" thickBot="1">
      <c r="A33" s="393"/>
      <c r="B33" s="391"/>
      <c r="C33" s="391"/>
      <c r="D33" s="391"/>
      <c r="E33" s="391"/>
      <c r="F33" s="391"/>
      <c r="G33" s="391"/>
      <c r="H33" s="391"/>
      <c r="I33" s="392"/>
    </row>
    <row r="34" spans="1:9" ht="26.25" customHeight="1" thickBot="1">
      <c r="A34" s="243" t="s">
        <v>79</v>
      </c>
      <c r="B34" s="111" t="s">
        <v>156</v>
      </c>
      <c r="C34" s="200">
        <f>審査項目と前回審査の結果!$C$16</f>
        <v>0</v>
      </c>
      <c r="D34" s="200">
        <f>審査項目と前回審査の結果!$D$16</f>
        <v>0</v>
      </c>
      <c r="E34" s="246" t="str">
        <f>IF(ISBLANK('(2)審査結果と指摘事項'!E34)," ",'(2)審査結果と指摘事項'!E34)</f>
        <v xml:space="preserve"> </v>
      </c>
      <c r="F34" s="246" t="str">
        <f>IF(ISBLANK('(3)審査結果と指摘事項'!F34)," ",'(3)審査結果と指摘事項'!F34)</f>
        <v xml:space="preserve"> </v>
      </c>
      <c r="G34" s="108"/>
      <c r="H34" s="248"/>
      <c r="I34" s="125"/>
    </row>
    <row r="35" spans="1:9" ht="37.5" customHeight="1">
      <c r="A35" s="384" t="s">
        <v>45</v>
      </c>
      <c r="B35" s="368" t="s">
        <v>248</v>
      </c>
      <c r="C35" s="394">
        <f>審査項目と前回審査の結果!$C$17</f>
        <v>0</v>
      </c>
      <c r="D35" s="394">
        <f>審査項目と前回審査の結果!$D$17</f>
        <v>0</v>
      </c>
      <c r="E35" s="357" t="str">
        <f>IF(ISBLANK('(2)審査結果と指摘事項'!E35)," ",'(2)審査結果と指摘事項'!E35)</f>
        <v xml:space="preserve"> </v>
      </c>
      <c r="F35" s="357" t="str">
        <f>IF(ISBLANK('(3)審査結果と指摘事項'!F35)," ",'(3)審査結果と指摘事項'!F35)</f>
        <v xml:space="preserve"> </v>
      </c>
      <c r="G35" s="360"/>
      <c r="H35" s="361"/>
      <c r="I35" s="362"/>
    </row>
    <row r="36" spans="1:9" ht="37.5" customHeight="1">
      <c r="A36" s="385"/>
      <c r="B36" s="380"/>
      <c r="C36" s="380"/>
      <c r="D36" s="380"/>
      <c r="E36" s="380"/>
      <c r="F36" s="380"/>
      <c r="G36" s="380"/>
      <c r="H36" s="380"/>
      <c r="I36" s="382"/>
    </row>
    <row r="37" spans="1:9" ht="37.5" customHeight="1">
      <c r="A37" s="386"/>
      <c r="B37" s="381"/>
      <c r="C37" s="381"/>
      <c r="D37" s="381"/>
      <c r="E37" s="381"/>
      <c r="F37" s="381"/>
      <c r="G37" s="381"/>
      <c r="H37" s="381"/>
      <c r="I37" s="383"/>
    </row>
    <row r="38" spans="1:9" ht="22.95" customHeight="1">
      <c r="A38" s="387" t="s">
        <v>87</v>
      </c>
      <c r="B38" s="378" t="s">
        <v>260</v>
      </c>
      <c r="C38" s="379">
        <f>審査項目と前回審査の結果!$C$18</f>
        <v>0</v>
      </c>
      <c r="D38" s="379">
        <f>審査項目と前回審査の結果!$D$18</f>
        <v>0</v>
      </c>
      <c r="E38" s="370" t="str">
        <f>IF(ISBLANK('(2)審査結果と指摘事項'!E38)," ",'(2)審査結果と指摘事項'!E38)</f>
        <v xml:space="preserve"> </v>
      </c>
      <c r="F38" s="370" t="str">
        <f>IF(ISBLANK('(3)審査結果と指摘事項'!F38)," ",'(3)審査結果と指摘事項'!F38)</f>
        <v xml:space="preserve"> </v>
      </c>
      <c r="G38" s="372"/>
      <c r="H38" s="373"/>
      <c r="I38" s="374"/>
    </row>
    <row r="39" spans="1:9" ht="22.95" customHeight="1">
      <c r="A39" s="366"/>
      <c r="B39" s="358"/>
      <c r="C39" s="358"/>
      <c r="D39" s="358"/>
      <c r="E39" s="358"/>
      <c r="F39" s="358"/>
      <c r="G39" s="358"/>
      <c r="H39" s="358"/>
      <c r="I39" s="363"/>
    </row>
    <row r="40" spans="1:9" ht="22.95" customHeight="1" thickBot="1">
      <c r="A40" s="377"/>
      <c r="B40" s="371"/>
      <c r="C40" s="371"/>
      <c r="D40" s="371"/>
      <c r="E40" s="371"/>
      <c r="F40" s="371"/>
      <c r="G40" s="371"/>
      <c r="H40" s="371"/>
      <c r="I40" s="375"/>
    </row>
  </sheetData>
  <sheetProtection formatCells="0" formatColumns="0" formatRows="0" sort="0" autoFilter="0"/>
  <mergeCells count="107">
    <mergeCell ref="F38:F40"/>
    <mergeCell ref="G38:G40"/>
    <mergeCell ref="H38:H40"/>
    <mergeCell ref="I38:I40"/>
    <mergeCell ref="A38:A40"/>
    <mergeCell ref="B38:B40"/>
    <mergeCell ref="C38:C40"/>
    <mergeCell ref="D38:D40"/>
    <mergeCell ref="E38:E40"/>
    <mergeCell ref="F31:F33"/>
    <mergeCell ref="G31:G33"/>
    <mergeCell ref="H31:H33"/>
    <mergeCell ref="I31:I33"/>
    <mergeCell ref="A35:A37"/>
    <mergeCell ref="B35:B37"/>
    <mergeCell ref="C35:C37"/>
    <mergeCell ref="D35:D37"/>
    <mergeCell ref="E35:E37"/>
    <mergeCell ref="F35:F37"/>
    <mergeCell ref="G35:G37"/>
    <mergeCell ref="H35:H37"/>
    <mergeCell ref="I35:I37"/>
    <mergeCell ref="A31:A33"/>
    <mergeCell ref="B31:B33"/>
    <mergeCell ref="C31:C33"/>
    <mergeCell ref="D31:D33"/>
    <mergeCell ref="E31:E33"/>
    <mergeCell ref="F24:F26"/>
    <mergeCell ref="G24:G26"/>
    <mergeCell ref="H24:H26"/>
    <mergeCell ref="I24:I26"/>
    <mergeCell ref="A28:A30"/>
    <mergeCell ref="B28:B30"/>
    <mergeCell ref="C28:C30"/>
    <mergeCell ref="D28:D30"/>
    <mergeCell ref="E28:E30"/>
    <mergeCell ref="F28:F30"/>
    <mergeCell ref="G28:G30"/>
    <mergeCell ref="H28:H30"/>
    <mergeCell ref="I28:I30"/>
    <mergeCell ref="A24:A26"/>
    <mergeCell ref="B24:B26"/>
    <mergeCell ref="C24:C26"/>
    <mergeCell ref="D24:D26"/>
    <mergeCell ref="E24:E26"/>
    <mergeCell ref="F18:F20"/>
    <mergeCell ref="G18:G20"/>
    <mergeCell ref="H18:H20"/>
    <mergeCell ref="I18:I20"/>
    <mergeCell ref="A21:A23"/>
    <mergeCell ref="B21:B23"/>
    <mergeCell ref="C21:C23"/>
    <mergeCell ref="D21:D23"/>
    <mergeCell ref="E21:E23"/>
    <mergeCell ref="F21:F23"/>
    <mergeCell ref="G21:G23"/>
    <mergeCell ref="H21:H23"/>
    <mergeCell ref="I21:I23"/>
    <mergeCell ref="A18:A20"/>
    <mergeCell ref="B18:B20"/>
    <mergeCell ref="C18:C20"/>
    <mergeCell ref="D18:D20"/>
    <mergeCell ref="E18:E20"/>
    <mergeCell ref="F12:F14"/>
    <mergeCell ref="G12:G14"/>
    <mergeCell ref="H12:H14"/>
    <mergeCell ref="I12:I14"/>
    <mergeCell ref="A15:A17"/>
    <mergeCell ref="B15:B17"/>
    <mergeCell ref="C15:C17"/>
    <mergeCell ref="D15:D17"/>
    <mergeCell ref="E15:E17"/>
    <mergeCell ref="F15:F17"/>
    <mergeCell ref="G15:G17"/>
    <mergeCell ref="H15:H17"/>
    <mergeCell ref="I15:I17"/>
    <mergeCell ref="A12:A14"/>
    <mergeCell ref="B12:B14"/>
    <mergeCell ref="C12:C14"/>
    <mergeCell ref="D12:D14"/>
    <mergeCell ref="E12:E14"/>
    <mergeCell ref="A8:A10"/>
    <mergeCell ref="B8:B10"/>
    <mergeCell ref="C8:C10"/>
    <mergeCell ref="D8:D10"/>
    <mergeCell ref="E8:E10"/>
    <mergeCell ref="F8:F10"/>
    <mergeCell ref="G8:G10"/>
    <mergeCell ref="H8:H10"/>
    <mergeCell ref="I8:I10"/>
    <mergeCell ref="H2:H3"/>
    <mergeCell ref="I2:I3"/>
    <mergeCell ref="A2:A3"/>
    <mergeCell ref="B2:B3"/>
    <mergeCell ref="C2:D2"/>
    <mergeCell ref="E2:E3"/>
    <mergeCell ref="F2:F3"/>
    <mergeCell ref="G2:G3"/>
    <mergeCell ref="F5:F7"/>
    <mergeCell ref="G5:G7"/>
    <mergeCell ref="H5:H7"/>
    <mergeCell ref="I5:I7"/>
    <mergeCell ref="A5:A7"/>
    <mergeCell ref="B5:B7"/>
    <mergeCell ref="C5:C7"/>
    <mergeCell ref="D5:D7"/>
    <mergeCell ref="E5:E7"/>
  </mergeCells>
  <phoneticPr fontId="2"/>
  <dataValidations count="7">
    <dataValidation type="list" imeMode="off" allowBlank="1" showInputMessage="1" showErrorMessage="1" error="A,C,W,D,-のいずれか。" prompt="S，W，D（半角英字）のいずれか。_x000a_基準4の全点検項目の最も低い判定結果より上位の判定とした場合は、その理由を根拠／指摘事項欄に記入してください。" sqref="G34" xr:uid="{08B02D90-FD71-4187-AA23-B5AAB789DED5}">
      <formula1>"S,W,D,-"</formula1>
    </dataValidation>
    <dataValidation type="list" imeMode="off" allowBlank="1" showInputMessage="1" showErrorMessage="1" error="A,C,W,D,-のいずれか。" prompt="S，W，D（半角英字）のいずれか。_x000a_基準3の全点検項目の最も低い判定結果より上位の判定とした場合は、その理由を根拠／指摘事項欄に記入してください。" sqref="G27" xr:uid="{64110EFE-5AC5-463E-B8DE-B7408A4A8383}">
      <formula1>"S,W,D,-"</formula1>
    </dataValidation>
    <dataValidation type="list" imeMode="off" allowBlank="1" showInputMessage="1" showErrorMessage="1" error="A,C,W,D,-のいずれか。" prompt="S，W，D（半角英字）のいずれか。_x000a_基準2の全点検項目の最も低い判定結果より上位の判定とした場合は、その理由を根拠／指摘事項欄に記入してください。" sqref="G11" xr:uid="{B30127C2-0043-4CE1-A4C3-2924063ADD62}">
      <formula1>"S,W,D,-"</formula1>
    </dataValidation>
    <dataValidation type="list" imeMode="off" allowBlank="1" showInputMessage="1" showErrorMessage="1" error="A,C,W,D,-のいずれか。" prompt="S，W，D（半角英字）のいずれか。_x000a_その判定根拠を右の「根拠」欄に必ず書いてください。_x000a_今回の審査項目でない場合は空白（そのまま）としてください。" sqref="G38 G28 G21 G8 G12 G15 G18 G24 G31 G5 G35" xr:uid="{C325DCAF-B384-4AAC-B862-A80E62F63F90}">
      <formula1>"S,W,D,-"</formula1>
    </dataValidation>
    <dataValidation operator="equal" showInputMessage="1" showErrorMessage="1" sqref="E8 F31 F18 A38 F21 C38:F38 F12 F15 A18 A21 A35 F28 F24 F8 A4:A5 A11 C5 C8 D5 D8 E5 F5 A8 C12 D12 E12 B15 C15 D15 E15 C18 D18 E18 C21 D21 E21 B24 C24 D24 E24 B28 C28 D28 E28 B31 C31 D31 E31 C35 D35 E35 F35" xr:uid="{18F34273-9596-4424-8094-4EBD0F0B29D4}"/>
    <dataValidation type="list" imeMode="off" allowBlank="1" showInputMessage="1" showErrorMessage="1" error="A,C,W,D,-のいずれか。" prompt="S，W，D（半角英字）のいずれか。_x000a_基準1の全点検項目の最も低い判定結果より上位の判定とした場合は、その理由を根拠／指摘事項欄に記入してください。" sqref="G4" xr:uid="{35285375-9F14-4158-94D3-8888A9CE7521}">
      <formula1>"S,W,D,-"</formula1>
    </dataValidation>
    <dataValidation type="textLength" imeMode="on" operator="greaterThanOrEqual" showErrorMessage="1" sqref="I28 I38 I21 I8 I12 I15 I18 I24 I31 I5 I35" xr:uid="{9D609696-8C59-4782-8FA6-9A9ABB232F0D}">
      <formula1>0</formula1>
    </dataValidation>
  </dataValidations>
  <printOptions horizontalCentered="1"/>
  <pageMargins left="0.59055118110236227" right="0.59055118110236227" top="0.78740157480314965" bottom="0.78740157480314965" header="0.51181102362204722" footer="0.31496062992125984"/>
  <pageSetup paperSize="9" scale="62" fitToHeight="50" orientation="landscape" r:id="rId1"/>
  <headerFooter alignWithMargins="0">
    <oddHeader>&amp;R&amp;8日本技術者教育認定基準（2019年度～）</oddHeader>
    <oddFooter>&amp;R&amp;8分野別審査報告書　&amp;P/&amp;N</oddFooter>
  </headerFooter>
  <ignoredErrors>
    <ignoredError sqref="A38 A5 A8 A11:A12 A15 A18 A21 A24 A27:A28 A31 A34:A35" numberStoredAsText="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FF00"/>
  </sheetPr>
  <dimension ref="A1:H109"/>
  <sheetViews>
    <sheetView showZeros="0" view="pageBreakPreview" zoomScaleNormal="100" zoomScaleSheetLayoutView="100" workbookViewId="0">
      <selection activeCell="C1" sqref="C1:E1"/>
    </sheetView>
  </sheetViews>
  <sheetFormatPr defaultColWidth="8.59765625" defaultRowHeight="14.4"/>
  <cols>
    <col min="1" max="1" width="1.796875" style="10" customWidth="1"/>
    <col min="2" max="2" width="21.69921875" style="1" customWidth="1"/>
    <col min="3" max="3" width="21.59765625" style="1" customWidth="1"/>
    <col min="4" max="4" width="25.796875" style="1" customWidth="1"/>
    <col min="5" max="5" width="24.3984375" style="1" customWidth="1"/>
    <col min="6" max="6" width="25.796875" style="1" customWidth="1"/>
    <col min="7" max="16384" width="8.59765625" style="1"/>
  </cols>
  <sheetData>
    <row r="1" spans="1:6" ht="60" customHeight="1" thickBot="1">
      <c r="A1" s="8"/>
      <c r="B1" s="247" t="str">
        <f ca="1">IF(ISBLANK(INDIRECT("基本事項!E2")),"「基本事項」ワークシートで審査種類を選択してください",INDIRECT("基本事項!E2"))</f>
        <v/>
      </c>
      <c r="C1" s="539" t="s">
        <v>400</v>
      </c>
      <c r="D1" s="540"/>
      <c r="E1" s="540"/>
      <c r="F1" s="2"/>
    </row>
    <row r="2" spans="1:6" ht="135" customHeight="1">
      <c r="A2" s="1"/>
      <c r="B2" s="488" t="s">
        <v>83</v>
      </c>
      <c r="C2" s="488"/>
      <c r="D2" s="488"/>
      <c r="E2" s="488"/>
      <c r="F2" s="488"/>
    </row>
    <row r="3" spans="1:6" ht="75" customHeight="1">
      <c r="A3" s="1"/>
      <c r="B3" s="489" t="str">
        <f ca="1">CONCATENATE("プログラム名：",C15)</f>
        <v>プログラム名：「基本事項」でプログラム名を記入してください</v>
      </c>
      <c r="C3" s="489"/>
      <c r="D3" s="489"/>
      <c r="E3" s="489"/>
      <c r="F3" s="489"/>
    </row>
    <row r="4" spans="1:6" ht="75" customHeight="1">
      <c r="A4" s="1"/>
      <c r="B4" s="489" t="str">
        <f ca="1">CONCATENATE("(",C16," )")</f>
        <v>(「基本事項」で高等教育機関名を記入してください )</v>
      </c>
      <c r="C4" s="489"/>
      <c r="D4" s="489"/>
      <c r="E4" s="489"/>
      <c r="F4" s="489"/>
    </row>
    <row r="5" spans="1:6" ht="103.05" customHeight="1">
      <c r="A5" s="1"/>
      <c r="B5" s="489" t="str">
        <f ca="1">C17</f>
        <v>「基本事項」で認定種別を選択してください</v>
      </c>
      <c r="C5" s="491"/>
      <c r="D5" s="491"/>
      <c r="E5" s="491"/>
      <c r="F5" s="491"/>
    </row>
    <row r="6" spans="1:6" ht="47.55" customHeight="1">
      <c r="A6" s="1"/>
      <c r="B6" s="489" t="str">
        <f ca="1">C18</f>
        <v>「基本事項」で認定分野を選択してください</v>
      </c>
      <c r="C6" s="489"/>
      <c r="D6" s="489"/>
      <c r="E6" s="489"/>
      <c r="F6" s="489"/>
    </row>
    <row r="7" spans="1:6" ht="75" customHeight="1">
      <c r="A7" s="1"/>
      <c r="B7" s="487"/>
      <c r="C7" s="487"/>
      <c r="D7" s="487"/>
      <c r="E7" s="487"/>
      <c r="F7" s="487"/>
    </row>
    <row r="8" spans="1:6" ht="153.44999999999999" customHeight="1">
      <c r="A8" s="1"/>
      <c r="B8" s="489" t="s">
        <v>147</v>
      </c>
      <c r="C8" s="489"/>
      <c r="D8" s="489"/>
      <c r="E8" s="489"/>
      <c r="F8" s="489"/>
    </row>
    <row r="9" spans="1:6" ht="75" customHeight="1">
      <c r="A9" s="1"/>
      <c r="B9" s="489" t="str">
        <f ca="1">C53</f>
        <v>「基本事項」で作成責任者氏名（認定・審査調整委員長名）を記入してください</v>
      </c>
      <c r="C9" s="489"/>
      <c r="D9" s="489"/>
      <c r="E9" s="489"/>
      <c r="F9" s="489"/>
    </row>
    <row r="10" spans="1:6" ht="37.5" customHeight="1">
      <c r="A10" s="1"/>
      <c r="B10" s="490" t="str">
        <f ca="1">C54</f>
        <v>「基本事項」で最終審査報告書提出日を記入してください</v>
      </c>
      <c r="C10" s="489"/>
      <c r="D10" s="489"/>
      <c r="E10" s="489"/>
      <c r="F10" s="489"/>
    </row>
    <row r="11" spans="1:6" ht="82.5" customHeight="1">
      <c r="A11" s="1"/>
      <c r="B11" s="43"/>
      <c r="C11" s="42"/>
      <c r="D11" s="42"/>
      <c r="E11" s="42"/>
      <c r="F11" s="42"/>
    </row>
    <row r="12" spans="1:6" ht="18" customHeight="1">
      <c r="A12" s="1"/>
      <c r="B12" s="43"/>
      <c r="C12" s="42"/>
      <c r="D12" s="47" t="s">
        <v>112</v>
      </c>
      <c r="E12" s="47" t="s">
        <v>110</v>
      </c>
      <c r="F12" s="47" t="s">
        <v>111</v>
      </c>
    </row>
    <row r="13" spans="1:6" ht="45" customHeight="1">
      <c r="A13" s="1"/>
      <c r="B13" s="43"/>
      <c r="C13" s="42"/>
      <c r="D13" s="48" t="str">
        <f>IF(OR(($C$78=""),($C$78="　")),"Ⅴ.に記入してください",$C$78)</f>
        <v>Ⅴ.に記入してください</v>
      </c>
      <c r="E13" s="117" t="str">
        <f>IF($C$78="不認定","－",IF(OR(($C$79=""),($C$79="　")),"Ⅴ.に記入してください",IF($C$79="その他",CONCATENATE("その他　",$E$79),$C$79)))</f>
        <v>Ⅴ.に記入してください</v>
      </c>
      <c r="F13" s="48" t="str">
        <f>IF($C$78="不認定","－",IF(OR(($C$80=""),($C$80="　")),"Ⅴ.に記入してください",$C$80))</f>
        <v>Ⅴ.に記入してください</v>
      </c>
    </row>
    <row r="14" spans="1:6" ht="16.8" thickBot="1">
      <c r="A14" s="8"/>
      <c r="B14" s="3" t="s">
        <v>84</v>
      </c>
    </row>
    <row r="15" spans="1:6" ht="18" customHeight="1">
      <c r="B15" s="62" t="s">
        <v>178</v>
      </c>
      <c r="C15" s="462" t="str">
        <f ca="1">'(4)分野別審査報告書'!C15</f>
        <v>「基本事項」でプログラム名を記入してください</v>
      </c>
      <c r="D15" s="462"/>
      <c r="E15" s="462"/>
      <c r="F15" s="463"/>
    </row>
    <row r="16" spans="1:6" ht="39.75" customHeight="1">
      <c r="B16" s="64" t="s">
        <v>318</v>
      </c>
      <c r="C16" s="455" t="str">
        <f ca="1">'(4)分野別審査報告書'!C16</f>
        <v>「基本事項」で高等教育機関名を記入してください</v>
      </c>
      <c r="D16" s="455"/>
      <c r="E16" s="455"/>
      <c r="F16" s="456"/>
    </row>
    <row r="17" spans="2:6" ht="17.55" customHeight="1">
      <c r="B17" s="64" t="s">
        <v>265</v>
      </c>
      <c r="C17" s="455" t="str">
        <f ca="1">'(4)分野別審査報告書'!C17</f>
        <v>「基本事項」で認定種別を選択してください</v>
      </c>
      <c r="D17" s="455"/>
      <c r="E17" s="455"/>
      <c r="F17" s="456"/>
    </row>
    <row r="18" spans="2:6" ht="18" customHeight="1">
      <c r="B18" s="64" t="s">
        <v>179</v>
      </c>
      <c r="C18" s="455" t="str">
        <f ca="1">'(4)分野別審査報告書'!C18</f>
        <v>「基本事項」で認定分野を選択してください</v>
      </c>
      <c r="D18" s="455"/>
      <c r="E18" s="455"/>
      <c r="F18" s="456"/>
    </row>
    <row r="19" spans="2:6" ht="18" customHeight="1" thickBot="1">
      <c r="B19" s="65" t="s">
        <v>180</v>
      </c>
      <c r="C19" s="471" t="str">
        <f ca="1">'(4)分野別審査報告書'!C19</f>
        <v>「基本事項」で審査チーム派遣機関を記入してください</v>
      </c>
      <c r="D19" s="471"/>
      <c r="E19" s="471"/>
      <c r="F19" s="472"/>
    </row>
    <row r="20" spans="2:6" ht="5.55" customHeight="1"/>
    <row r="21" spans="2:6" ht="15" thickBot="1">
      <c r="B21" s="1" t="s">
        <v>66</v>
      </c>
    </row>
    <row r="22" spans="2:6" ht="15" thickBot="1">
      <c r="B22" s="37"/>
      <c r="C22" s="38" t="s">
        <v>182</v>
      </c>
      <c r="D22" s="38" t="s">
        <v>183</v>
      </c>
      <c r="E22" s="38" t="s">
        <v>184</v>
      </c>
      <c r="F22" s="39" t="s">
        <v>185</v>
      </c>
    </row>
    <row r="23" spans="2:6" ht="28.8">
      <c r="B23" s="78" t="str">
        <f ca="1">IF(ISBLANK(INDIRECT("基本事項!A15")),"",INDIRECT("基本事項!A15"))</f>
        <v>主審査員</v>
      </c>
      <c r="C23" s="119" t="str">
        <f ca="1">IF(ISBLANK(INDIRECT("基本事項!B15")),"「基本事項」で主審査員氏名を記入してください",INDIRECT("基本事項!B15"))</f>
        <v>「基本事項」で主審査員氏名を記入してください</v>
      </c>
      <c r="D23" s="119" t="str">
        <f ca="1">IF(ISBLANK(INDIRECT("基本事項!C15")),"「基本事項」で主審査員所属を記入してください",INDIRECT("基本事項!C15"))</f>
        <v>「基本事項」で主審査員所属を記入してください</v>
      </c>
      <c r="E23" s="119" t="str">
        <f ca="1">IF(ISBLANK(INDIRECT("基本事項!D15")),"「基本事項」で主審査員職名を記入してください",INDIRECT("基本事項!D15"))</f>
        <v>「基本事項」で主審査員職名を記入してください</v>
      </c>
      <c r="F23" s="120" t="str">
        <f ca="1">IF(ISBLANK(INDIRECT("基本事項!E15")),"「基本事項」で主審査員専門分野を記入してください",INDIRECT("基本事項!E15"))</f>
        <v>「基本事項」で主審査員専門分野を記入してください</v>
      </c>
    </row>
    <row r="24" spans="2:6">
      <c r="B24" s="64" t="str">
        <f ca="1">IF(ISBLANK(INDIRECT("基本事項!A16")),"",INDIRECT("基本事項!A16"))</f>
        <v>副審査員</v>
      </c>
      <c r="C24" s="121" t="str">
        <f ca="1">IF(ISBLANK(INDIRECT("基本事項!B16")),"",INDIRECT("基本事項!B16"))</f>
        <v/>
      </c>
      <c r="D24" s="121" t="str">
        <f ca="1">IF(ISBLANK(INDIRECT("基本事項!C16")),"",INDIRECT("基本事項!C16"))</f>
        <v/>
      </c>
      <c r="E24" s="121" t="str">
        <f ca="1">IF(ISBLANK(INDIRECT("基本事項!D16")),"",INDIRECT("基本事項!D16"))</f>
        <v/>
      </c>
      <c r="F24" s="122" t="str">
        <f ca="1">IF(ISBLANK(INDIRECT("基本事項!E16")),"",INDIRECT("基本事項!E16"))</f>
        <v/>
      </c>
    </row>
    <row r="25" spans="2:6">
      <c r="B25" s="64" t="str">
        <f ca="1">IF(ISBLANK(INDIRECT("基本事項!A17")),"",INDIRECT("基本事項!A17"))</f>
        <v/>
      </c>
      <c r="C25" s="121" t="str">
        <f ca="1">IF(ISBLANK(INDIRECT("基本事項!B17")),"",INDIRECT("基本事項!B17"))</f>
        <v/>
      </c>
      <c r="D25" s="121" t="str">
        <f ca="1">IF(ISBLANK(INDIRECT("基本事項!C17")),"",INDIRECT("基本事項!C17"))</f>
        <v/>
      </c>
      <c r="E25" s="121" t="str">
        <f ca="1">IF(ISBLANK(INDIRECT("基本事項!D17")),"",INDIRECT("基本事項!D17"))</f>
        <v/>
      </c>
      <c r="F25" s="122" t="str">
        <f ca="1">IF(ISBLANK(INDIRECT("基本事項!E17")),"",INDIRECT("基本事項!E17"))</f>
        <v/>
      </c>
    </row>
    <row r="26" spans="2:6">
      <c r="B26" s="64" t="str">
        <f ca="1">IF(ISBLANK(INDIRECT("基本事項!A18")),"",INDIRECT("基本事項!A18"))</f>
        <v/>
      </c>
      <c r="C26" s="121" t="str">
        <f ca="1">IF(ISBLANK(INDIRECT("基本事項!B18")),"",INDIRECT("基本事項!B18"))</f>
        <v/>
      </c>
      <c r="D26" s="121" t="str">
        <f ca="1">IF(ISBLANK(INDIRECT("基本事項!C18")),"",INDIRECT("基本事項!C18"))</f>
        <v/>
      </c>
      <c r="E26" s="121" t="str">
        <f ca="1">IF(ISBLANK(INDIRECT("基本事項!D18")),"",INDIRECT("基本事項!D18"))</f>
        <v/>
      </c>
      <c r="F26" s="122" t="str">
        <f ca="1">IF(ISBLANK(INDIRECT("基本事項!E18")),"",INDIRECT("基本事項!E18"))</f>
        <v/>
      </c>
    </row>
    <row r="27" spans="2:6">
      <c r="B27" s="64" t="str">
        <f ca="1">IF(ISBLANK(INDIRECT("基本事項!A19")),"",INDIRECT("基本事項!A19"))</f>
        <v/>
      </c>
      <c r="C27" s="121" t="str">
        <f ca="1">IF(ISBLANK(INDIRECT("基本事項!B19")),"",INDIRECT("基本事項!B19"))</f>
        <v/>
      </c>
      <c r="D27" s="121" t="str">
        <f ca="1">IF(ISBLANK(INDIRECT("基本事項!C19")),"",INDIRECT("基本事項!C19"))</f>
        <v/>
      </c>
      <c r="E27" s="121" t="str">
        <f ca="1">IF(ISBLANK(INDIRECT("基本事項!D19")),"",INDIRECT("基本事項!D19"))</f>
        <v/>
      </c>
      <c r="F27" s="122" t="str">
        <f ca="1">IF(ISBLANK(INDIRECT("基本事項!E19")),"",INDIRECT("基本事項!E19"))</f>
        <v/>
      </c>
    </row>
    <row r="28" spans="2:6">
      <c r="B28" s="64" t="str">
        <f ca="1">IF(ISBLANK(INDIRECT("基本事項!A20")),"",INDIRECT("基本事項!A20"))</f>
        <v/>
      </c>
      <c r="C28" s="121" t="str">
        <f ca="1">IF(ISBLANK(INDIRECT("基本事項!B20")),"",INDIRECT("基本事項!B20"))</f>
        <v/>
      </c>
      <c r="D28" s="121" t="str">
        <f ca="1">IF(ISBLANK(INDIRECT("基本事項!C20")),"",INDIRECT("基本事項!C20"))</f>
        <v/>
      </c>
      <c r="E28" s="121" t="str">
        <f ca="1">IF(ISBLANK(INDIRECT("基本事項!D20")),"",INDIRECT("基本事項!D20"))</f>
        <v/>
      </c>
      <c r="F28" s="122" t="str">
        <f ca="1">IF(ISBLANK(INDIRECT("基本事項!E20")),"",INDIRECT("基本事項!E20"))</f>
        <v/>
      </c>
    </row>
    <row r="29" spans="2:6">
      <c r="B29" s="64" t="str">
        <f ca="1">IF(ISBLANK(INDIRECT("基本事項!A21")),"",INDIRECT("基本事項!A21"))</f>
        <v/>
      </c>
      <c r="C29" s="121" t="str">
        <f ca="1">IF(ISBLANK(INDIRECT("基本事項!B21")),"",INDIRECT("基本事項!B21"))</f>
        <v/>
      </c>
      <c r="D29" s="121" t="str">
        <f ca="1">IF(ISBLANK(INDIRECT("基本事項!C21")),"",INDIRECT("基本事項!C21"))</f>
        <v/>
      </c>
      <c r="E29" s="121" t="str">
        <f ca="1">IF(ISBLANK(INDIRECT("基本事項!D21")),"",INDIRECT("基本事項!D21"))</f>
        <v/>
      </c>
      <c r="F29" s="122" t="str">
        <f ca="1">IF(ISBLANK(INDIRECT("基本事項!E21")),"",INDIRECT("基本事項!E21"))</f>
        <v/>
      </c>
    </row>
    <row r="30" spans="2:6" ht="15" thickBot="1">
      <c r="B30" s="163" t="str">
        <f ca="1">IF(ISBLANK(INDIRECT("基本事項!A22")),"",INDIRECT("基本事項!A22"))</f>
        <v/>
      </c>
      <c r="C30" s="161" t="str">
        <f ca="1">IF(ISBLANK(INDIRECT("基本事項!B22")),"",INDIRECT("基本事項!B22"))</f>
        <v/>
      </c>
      <c r="D30" s="161" t="str">
        <f ca="1">IF(ISBLANK(INDIRECT("基本事項!C22")),"",INDIRECT("基本事項!C22"))</f>
        <v/>
      </c>
      <c r="E30" s="161" t="str">
        <f ca="1">IF(ISBLANK(INDIRECT("基本事項!D22")),"",INDIRECT("基本事項!D22"))</f>
        <v/>
      </c>
      <c r="F30" s="162" t="str">
        <f ca="1">IF(ISBLANK(INDIRECT("基本事項!E22")),"",INDIRECT("基本事項!E22"))</f>
        <v/>
      </c>
    </row>
    <row r="31" spans="2:6" ht="15" thickBot="1">
      <c r="B31" s="164" t="str">
        <f ca="1">IF(ISBLANK(INDIRECT("基本事項!A23")),"",INDIRECT("基本事項!A23"))</f>
        <v/>
      </c>
      <c r="C31" s="159" t="str">
        <f ca="1">IF(ISBLANK(INDIRECT("基本事項!B23")),"",INDIRECT("基本事項!B23"))</f>
        <v/>
      </c>
      <c r="D31" s="159" t="str">
        <f ca="1">IF(ISBLANK(INDIRECT("基本事項!C23")),"",INDIRECT("基本事項!C23"))</f>
        <v/>
      </c>
      <c r="E31" s="159" t="str">
        <f ca="1">IF(ISBLANK(INDIRECT("基本事項!D23")),"",INDIRECT("基本事項!D23"))</f>
        <v/>
      </c>
      <c r="F31" s="165" t="str">
        <f ca="1">IF(ISBLANK(INDIRECT("基本事項!E23")),"",INDIRECT("基本事項!E23"))</f>
        <v/>
      </c>
    </row>
    <row r="32" spans="2:6" ht="28.5" customHeight="1">
      <c r="B32" s="78" t="str">
        <f ca="1">IF(ISBLANK(INDIRECT("基本事項!A24")),"",INDIRECT("基本事項!A24"))</f>
        <v>審査団長（一斉審査の場合記入）</v>
      </c>
      <c r="C32" s="167" t="str">
        <f ca="1">IF(ISBLANK(INDIRECT("基本事項!B24")),"「基本事項」で審査団長氏名を記入してください",INDIRECT("基本事項!B24"))</f>
        <v>「基本事項」で審査団長氏名を記入してください</v>
      </c>
      <c r="D32" s="167" t="str">
        <f ca="1">IF(ISBLANK(INDIRECT("基本事項!C24")),"「基本事項」で審査団長所属を記入してください",INDIRECT("基本事項!C24"))</f>
        <v>「基本事項」で審査団長所属を記入してください</v>
      </c>
      <c r="E32" s="80" t="str">
        <f ca="1">IF(ISBLANK(INDIRECT("基本事項!D24")),"「基本事項」で審査団長職名を記入してください",INDIRECT("基本事項!D24"))</f>
        <v>「基本事項」で審査団長職名を記入してください</v>
      </c>
      <c r="F32" s="166" t="str">
        <f ca="1">IF(ISBLANK(INDIRECT("基本事項!E24")),"",INDIRECT("基本事項!E24"))</f>
        <v/>
      </c>
    </row>
    <row r="33" spans="2:6" ht="17.25" customHeight="1" thickBot="1">
      <c r="B33" s="65" t="str">
        <f ca="1">IF(ISBLANK(INDIRECT("基本事項!A25")),"",INDIRECT("基本事項!A25"))</f>
        <v>副審査団長（同上）</v>
      </c>
      <c r="C33" s="123" t="str">
        <f ca="1">IF(ISBLANK(INDIRECT("基本事項!B25")),"",INDIRECT("基本事項!B25"))</f>
        <v/>
      </c>
      <c r="D33" s="123" t="str">
        <f ca="1">IF(ISBLANK(INDIRECT("基本事項!C25")),"",INDIRECT("基本事項!C25"))</f>
        <v/>
      </c>
      <c r="E33" s="124" t="str">
        <f ca="1">IF(ISBLANK(INDIRECT("基本事項!D25")),"",INDIRECT("基本事項!D25"))</f>
        <v/>
      </c>
      <c r="F33" s="166" t="str">
        <f ca="1">IF(ISBLANK(INDIRECT("基本事項!E25")),"",INDIRECT("基本事項!E25"))</f>
        <v/>
      </c>
    </row>
    <row r="35" spans="2:6" ht="15" thickBot="1">
      <c r="B35" s="1" t="s">
        <v>187</v>
      </c>
    </row>
    <row r="36" spans="2:6">
      <c r="B36" s="88" t="s">
        <v>188</v>
      </c>
      <c r="C36" s="67" t="s">
        <v>182</v>
      </c>
      <c r="D36" s="67" t="s">
        <v>183</v>
      </c>
      <c r="E36" s="68" t="s">
        <v>184</v>
      </c>
    </row>
    <row r="37" spans="2:6" ht="28.8">
      <c r="B37" s="64" t="s">
        <v>189</v>
      </c>
      <c r="C37" s="121" t="str">
        <f ca="1">IF(ISBLANK(INDIRECT("基本事項!B29")),"「基本事項」ワークシートに記入してください",INDIRECT("基本事項!B29"))</f>
        <v>「基本事項」ワークシートに記入してください</v>
      </c>
      <c r="D37" s="121" t="str">
        <f ca="1">IF(ISBLANK(INDIRECT("基本事項!C29")),"「基本事項」ワークシートに記入してください",INDIRECT("基本事項!C29"))</f>
        <v>「基本事項」ワークシートに記入してください</v>
      </c>
      <c r="E37" s="122" t="str">
        <f ca="1">IF(ISBLANK(INDIRECT("基本事項!D29")),"「基本事項」ワークシートに記入してください",INDIRECT("基本事項!D29"))</f>
        <v>「基本事項」ワークシートに記入してください</v>
      </c>
    </row>
    <row r="38" spans="2:6" ht="29.4" thickBot="1">
      <c r="B38" s="65" t="s">
        <v>190</v>
      </c>
      <c r="C38" s="123" t="str">
        <f ca="1">IF(ISBLANK(INDIRECT("基本事項!B30")),"「基本事項」ワークシートに記入してください",INDIRECT("基本事項!B30"))</f>
        <v>「基本事項」ワークシートに記入してください</v>
      </c>
      <c r="D38" s="123" t="str">
        <f ca="1">IF(ISBLANK(INDIRECT("基本事項!C30")),"「基本事項」ワークシートに記入してください",INDIRECT("基本事項!C30"))</f>
        <v>「基本事項」ワークシートに記入してください</v>
      </c>
      <c r="E38" s="124" t="str">
        <f ca="1">IF(ISBLANK(INDIRECT("基本事項!D30")),"「基本事項」ワークシートに記入してください",INDIRECT("基本事項!D30"))</f>
        <v>「基本事項」ワークシートに記入してください</v>
      </c>
    </row>
    <row r="39" spans="2:6" ht="9" customHeight="1">
      <c r="B39" s="26"/>
      <c r="C39" s="26"/>
      <c r="D39" s="26"/>
      <c r="E39" s="26"/>
    </row>
    <row r="40" spans="2:6" ht="15" thickBot="1">
      <c r="B40" s="1" t="s">
        <v>216</v>
      </c>
      <c r="C40" s="26"/>
      <c r="D40" s="26"/>
      <c r="E40" s="26"/>
    </row>
    <row r="41" spans="2:6" ht="21.45" customHeight="1">
      <c r="B41" s="142" t="s">
        <v>218</v>
      </c>
      <c r="C41" s="80" t="str">
        <f ca="1">'(4)分野別審査報告書'!C41</f>
        <v>「基本事項」でプログラム点検書（実地審査後）作成責任者氏名を記入してください</v>
      </c>
      <c r="D41" s="26"/>
      <c r="E41" s="26"/>
    </row>
    <row r="42" spans="2:6" ht="24.45" customHeight="1" thickBot="1">
      <c r="B42" s="138" t="s">
        <v>65</v>
      </c>
      <c r="C42" s="81" t="str">
        <f ca="1">'(4)分野別審査報告書'!C42</f>
        <v>「基本事項」でプログラム点検書（実地審査後）提出日を記入してください</v>
      </c>
      <c r="D42" s="26"/>
      <c r="E42" s="26"/>
    </row>
    <row r="43" spans="2:6" ht="7.5" customHeight="1">
      <c r="B43" s="217"/>
      <c r="C43" s="12"/>
      <c r="D43" s="26"/>
      <c r="E43" s="26"/>
    </row>
    <row r="44" spans="2:6" ht="15" thickBot="1">
      <c r="B44" s="12" t="s">
        <v>215</v>
      </c>
      <c r="C44" s="26"/>
      <c r="D44" s="26"/>
      <c r="E44" s="26"/>
    </row>
    <row r="45" spans="2:6" ht="31.05" customHeight="1">
      <c r="B45" s="142" t="s">
        <v>218</v>
      </c>
      <c r="C45" s="80" t="str">
        <f ca="1">'(4)分野別審査報告書'!C45</f>
        <v>「基本事項」で審査チーム報告書作成責任者氏名を記入してください</v>
      </c>
      <c r="D45" s="26"/>
      <c r="E45" s="26"/>
    </row>
    <row r="46" spans="2:6" ht="27.45" customHeight="1" thickBot="1">
      <c r="B46" s="138" t="s">
        <v>65</v>
      </c>
      <c r="C46" s="81" t="str">
        <f ca="1">'(4)分野別審査報告書'!C46</f>
        <v>「基本事項」で審査チーム報告書提出日を記入してください</v>
      </c>
      <c r="D46" s="26"/>
      <c r="E46" s="26"/>
    </row>
    <row r="47" spans="2:6" ht="7.5" customHeight="1">
      <c r="B47" s="26"/>
      <c r="C47" s="26"/>
      <c r="D47" s="26"/>
      <c r="E47" s="26"/>
    </row>
    <row r="48" spans="2:6" ht="15" thickBot="1">
      <c r="B48" s="26" t="s">
        <v>330</v>
      </c>
      <c r="C48" s="26"/>
      <c r="D48" s="26"/>
      <c r="E48" s="26"/>
    </row>
    <row r="49" spans="1:6" ht="22.95" customHeight="1">
      <c r="B49" s="142" t="s">
        <v>64</v>
      </c>
      <c r="C49" s="80" t="str">
        <f ca="1">'(4)分野別審査報告書'!C49</f>
        <v>「基本事項」で作成責任者氏名（分野別審査委員長名）を記入してください</v>
      </c>
      <c r="D49" s="26"/>
      <c r="E49" s="26"/>
    </row>
    <row r="50" spans="1:6" ht="25.5" customHeight="1" thickBot="1">
      <c r="B50" s="138" t="s">
        <v>65</v>
      </c>
      <c r="C50" s="81" t="str">
        <f ca="1">'(4)分野別審査報告書'!C50</f>
        <v>「基本事項」で分野別審査報告書提出日を記入してください</v>
      </c>
      <c r="D50" s="26"/>
      <c r="E50" s="26"/>
    </row>
    <row r="51" spans="1:6" ht="8.5500000000000007" customHeight="1">
      <c r="B51" s="26"/>
      <c r="C51" s="26"/>
      <c r="D51" s="26"/>
      <c r="E51" s="26"/>
    </row>
    <row r="52" spans="1:6" ht="15" thickBot="1">
      <c r="B52" s="26" t="s">
        <v>331</v>
      </c>
      <c r="C52" s="26"/>
      <c r="D52" s="26"/>
      <c r="E52" s="26"/>
    </row>
    <row r="53" spans="1:6" ht="28.95" customHeight="1">
      <c r="B53" s="142" t="s">
        <v>64</v>
      </c>
      <c r="C53" s="80" t="str">
        <f ca="1">IF(ISBLANK(INDIRECT("基本事項!C51")),"「基本事項」で作成責任者氏名（認定・審査調整委員長名）を記入してください",INDIRECT("基本事項!C51"))</f>
        <v>「基本事項」で作成責任者氏名（認定・審査調整委員長名）を記入してください</v>
      </c>
      <c r="D53" s="26"/>
      <c r="E53" s="26"/>
    </row>
    <row r="54" spans="1:6" ht="27" customHeight="1" thickBot="1">
      <c r="B54" s="138" t="s">
        <v>65</v>
      </c>
      <c r="C54" s="81" t="str">
        <f ca="1">IF(ISBLANK(INDIRECT("基本事項!B51")),"「基本事項」で最終審査報告書提出日を記入してください",INDIRECT("基本事項!B51"))</f>
        <v>「基本事項」で最終審査報告書提出日を記入してください</v>
      </c>
      <c r="D54" s="26"/>
      <c r="E54" s="26"/>
    </row>
    <row r="55" spans="1:6" ht="4.5" customHeight="1"/>
    <row r="56" spans="1:6" ht="25.5" customHeight="1">
      <c r="B56" s="1" t="str">
        <f>行動記録!A1</f>
        <v>審査チーム行動記録</v>
      </c>
      <c r="C56" s="1" t="s">
        <v>107</v>
      </c>
    </row>
    <row r="58" spans="1:6" ht="19.2">
      <c r="B58" s="56" t="s">
        <v>217</v>
      </c>
    </row>
    <row r="59" spans="1:6" ht="23.25" customHeight="1" thickBot="1">
      <c r="B59" s="1" t="s">
        <v>146</v>
      </c>
    </row>
    <row r="60" spans="1:6" ht="90" customHeight="1" thickBot="1">
      <c r="A60" s="1"/>
      <c r="B60" s="526" t="str">
        <f>IF('(4)分野別審査報告書'!B56="","",'(4)分野別審査報告書'!B56)</f>
        <v/>
      </c>
      <c r="C60" s="543"/>
      <c r="D60" s="543"/>
      <c r="E60" s="543"/>
      <c r="F60" s="544"/>
    </row>
    <row r="61" spans="1:6">
      <c r="A61" s="9"/>
      <c r="B61" s="15"/>
      <c r="C61" s="18"/>
      <c r="F61" s="16"/>
    </row>
    <row r="62" spans="1:6" ht="19.8" thickBot="1">
      <c r="B62" s="56" t="s">
        <v>196</v>
      </c>
    </row>
    <row r="63" spans="1:6" ht="81" customHeight="1">
      <c r="A63" s="9"/>
      <c r="B63" s="575" t="str">
        <f>IF('(4)分野別審査報告書'!B59="","",'(4)分野別審査報告書'!B59)</f>
        <v xml:space="preserve">プログラムの特に優れているところ
</v>
      </c>
      <c r="C63" s="576"/>
      <c r="D63" s="576"/>
      <c r="E63" s="576"/>
      <c r="F63" s="577"/>
    </row>
    <row r="64" spans="1:6" ht="87" customHeight="1">
      <c r="A64" s="9"/>
      <c r="B64" s="529" t="str">
        <f>IF('(4)分野別審査報告書'!B60="","",'(4)分野別審査報告書'!B60)</f>
        <v xml:space="preserve">プログラムの主要な問題点
</v>
      </c>
      <c r="C64" s="572"/>
      <c r="D64" s="572"/>
      <c r="E64" s="572"/>
      <c r="F64" s="573"/>
    </row>
    <row r="65" spans="1:8" ht="9" customHeight="1" thickBot="1">
      <c r="A65" s="9"/>
      <c r="B65" s="578"/>
      <c r="C65" s="579"/>
      <c r="D65" s="579"/>
      <c r="E65" s="579"/>
      <c r="F65" s="580"/>
    </row>
    <row r="66" spans="1:8" ht="22.5" customHeight="1" thickBot="1">
      <c r="A66" s="9"/>
      <c r="B66" s="581" t="s">
        <v>365</v>
      </c>
      <c r="C66" s="582"/>
      <c r="D66" s="582"/>
      <c r="E66" s="582"/>
      <c r="F66" s="329"/>
    </row>
    <row r="67" spans="1:8" ht="79.5" customHeight="1" thickBot="1">
      <c r="A67" s="9"/>
      <c r="B67" s="523"/>
      <c r="C67" s="545"/>
      <c r="D67" s="545"/>
      <c r="E67" s="545"/>
      <c r="F67" s="546"/>
    </row>
    <row r="68" spans="1:8" ht="35.549999999999997" customHeight="1">
      <c r="A68" s="9"/>
      <c r="B68" s="454" t="str">
        <f ca="1">IF(OR((INDIRECT("基本事項!B2")=""),(INDIRECT("基本事項!B2")="　")),"Ⅳ項への記入が必要かどうかを表示するために、「基本事項」シートの審査種類を選択してください！！！",IF(INDIRECT("基本事項!B2")="","",IF(INDIRECT("基本事項!B2")="新規審査(審査年度の前年度からの認定を希望)","■新規審査かつ審査年度前年度からの認定希望があるため、Ⅳ項への記入が必要","■「新規審査かつ審査年度前年度からの認定希望」に該当しないため、Ⅳ項への記入不要")))</f>
        <v>Ⅳ項への記入が必要かどうかを表示するために、「基本事項」シートの審査種類を選択してください！！！</v>
      </c>
      <c r="C68" s="454"/>
      <c r="D68" s="454"/>
      <c r="E68" s="454"/>
      <c r="F68" s="454"/>
    </row>
    <row r="69" spans="1:8" ht="49.5" customHeight="1" thickBot="1">
      <c r="A69" s="9"/>
      <c r="B69" s="551" t="s">
        <v>326</v>
      </c>
      <c r="C69" s="574"/>
      <c r="D69" s="574"/>
      <c r="E69" s="574"/>
      <c r="F69" s="574"/>
      <c r="H69" s="95"/>
    </row>
    <row r="70" spans="1:8" ht="50.25" customHeight="1">
      <c r="A70" s="9"/>
      <c r="B70" s="506" t="str">
        <f>'(1)プログラム点検書（最終面談時）'!B19</f>
        <v>① 認定申請にあたっての留意点6(b)「2025年度修了生に適用された学習・教育到達目標およびカリキュラムと2026年度修了予定生に適用されている学習・教育到達目標およびカリキュラムがそれぞれ同一であり、施設・設備が同等であった。」</v>
      </c>
      <c r="C70" s="507"/>
      <c r="D70" s="507"/>
      <c r="E70" s="507"/>
      <c r="F70" s="80" t="str">
        <f>'(4)分野別審査報告書'!F65</f>
        <v>（審査チームの確認結果）</v>
      </c>
    </row>
    <row r="71" spans="1:8" ht="41.25" customHeight="1">
      <c r="A71" s="9"/>
      <c r="B71" s="520" t="str">
        <f>'(1)プログラム点検書（最終面談時）'!B20</f>
        <v>認定申請にあたっての留意点6(c)：「2025年度修了生が履修したプログラムも2026年度修了予定生が履修したプログラムと同じく認定基準に適合していたことを審査によって確認できる。</v>
      </c>
      <c r="C71" s="521"/>
      <c r="D71" s="521"/>
      <c r="E71" s="302" t="str">
        <f>'(1)プログラム点検書（最終面談時）'!C20</f>
        <v>② 2025年度修了生全員が目標を達成していた。</v>
      </c>
      <c r="F71" s="122" t="str">
        <f>'(4)分野別審査報告書'!F66</f>
        <v>（審査チームの確認結果）</v>
      </c>
    </row>
    <row r="72" spans="1:8" ht="70.5" customHeight="1">
      <c r="A72" s="9"/>
      <c r="B72" s="522"/>
      <c r="C72" s="521"/>
      <c r="D72" s="521"/>
      <c r="E72" s="302" t="str">
        <f>'(1)プログラム点検書（最終面談時）'!C21</f>
        <v>③ 2025年度修了生が入学した時点で学習・教育到達目標が公開され教員と学生に周知されていた。</v>
      </c>
      <c r="F72" s="122" t="str">
        <f>'(4)分野別審査報告書'!F67</f>
        <v>（審査チームの確認結果）</v>
      </c>
    </row>
    <row r="73" spans="1:8" ht="45" customHeight="1">
      <c r="A73" s="9"/>
      <c r="B73" s="552" t="str">
        <f>'(4)分野別審査報告書'!B68</f>
        <v>（「審査年度前年度修了生の同一性確認結果」に×があった時の審査チームのコメント）</v>
      </c>
      <c r="C73" s="599"/>
      <c r="D73" s="599"/>
      <c r="E73" s="599"/>
      <c r="F73" s="600"/>
    </row>
    <row r="74" spans="1:8" ht="45" customHeight="1">
      <c r="A74" s="9"/>
      <c r="B74" s="552" t="str">
        <f>'(4)分野別審査報告書'!B69</f>
        <v>（「審査年度前年度修了生の同一性確認結果」に対する分野別審査委員会の審議結果）</v>
      </c>
      <c r="C74" s="599"/>
      <c r="D74" s="599"/>
      <c r="E74" s="599"/>
      <c r="F74" s="600"/>
    </row>
    <row r="75" spans="1:8" ht="45" customHeight="1" thickBot="1">
      <c r="A75" s="9"/>
      <c r="B75" s="503" t="s">
        <v>135</v>
      </c>
      <c r="C75" s="493"/>
      <c r="D75" s="493"/>
      <c r="E75" s="493"/>
      <c r="F75" s="494"/>
    </row>
    <row r="76" spans="1:8" ht="53.25" customHeight="1">
      <c r="A76" s="1"/>
      <c r="B76" s="17"/>
      <c r="C76" s="18"/>
    </row>
    <row r="77" spans="1:8" ht="19.8" thickBot="1">
      <c r="B77" s="56" t="s">
        <v>202</v>
      </c>
    </row>
    <row r="78" spans="1:8" s="63" customFormat="1" ht="18" customHeight="1">
      <c r="A78" s="87"/>
      <c r="B78" s="142" t="s">
        <v>92</v>
      </c>
      <c r="C78" s="587"/>
      <c r="D78" s="588"/>
      <c r="E78" s="218"/>
      <c r="F78" s="219"/>
    </row>
    <row r="79" spans="1:8" s="63" customFormat="1" ht="18" customHeight="1">
      <c r="A79" s="87"/>
      <c r="B79" s="136" t="s">
        <v>93</v>
      </c>
      <c r="C79" s="589"/>
      <c r="D79" s="590"/>
      <c r="E79" s="591" t="s">
        <v>316</v>
      </c>
      <c r="F79" s="592"/>
    </row>
    <row r="80" spans="1:8" s="63" customFormat="1" ht="18" customHeight="1">
      <c r="A80" s="87"/>
      <c r="B80" s="143" t="s">
        <v>108</v>
      </c>
      <c r="C80" s="406"/>
      <c r="D80" s="598"/>
      <c r="E80" s="134"/>
      <c r="F80" s="135"/>
    </row>
    <row r="81" spans="2:6" ht="41.55" customHeight="1" thickBot="1">
      <c r="B81" s="54" t="s">
        <v>143</v>
      </c>
      <c r="C81" s="601" t="s">
        <v>275</v>
      </c>
      <c r="D81" s="602"/>
      <c r="E81" s="602"/>
      <c r="F81" s="603"/>
    </row>
    <row r="82" spans="2:6">
      <c r="B82" s="18"/>
      <c r="C82" s="18"/>
    </row>
    <row r="83" spans="2:6" ht="19.8" thickBot="1">
      <c r="B83" s="57" t="s">
        <v>200</v>
      </c>
      <c r="C83" s="18"/>
    </row>
    <row r="84" spans="2:6" ht="15" customHeight="1">
      <c r="B84" s="564" t="s">
        <v>58</v>
      </c>
      <c r="C84" s="586"/>
      <c r="D84" s="416"/>
      <c r="E84" s="416"/>
      <c r="F84" s="417"/>
    </row>
    <row r="85" spans="2:6" ht="15" customHeight="1">
      <c r="B85" s="19" t="s">
        <v>59</v>
      </c>
      <c r="C85" s="418" t="s">
        <v>57</v>
      </c>
      <c r="D85" s="419"/>
      <c r="E85" s="419"/>
      <c r="F85" s="420"/>
    </row>
    <row r="86" spans="2:6" ht="96.75" customHeight="1">
      <c r="B86" s="207" t="str">
        <f>IF('(4)分野別審査報告書'!B77="","",'(4)分野別審査報告書'!B77)</f>
        <v/>
      </c>
      <c r="C86" s="595" t="str">
        <f>IF('(4)分野別審査報告書'!C77="","",'(4)分野別審査報告書'!C77)</f>
        <v/>
      </c>
      <c r="D86" s="596"/>
      <c r="E86" s="596"/>
      <c r="F86" s="597"/>
    </row>
    <row r="87" spans="2:6" ht="11.25" customHeight="1">
      <c r="B87" s="207" t="str">
        <f>IF('(4)分野別審査報告書'!B78="","",'(4)分野別審査報告書'!B78)</f>
        <v/>
      </c>
      <c r="C87" s="593" t="str">
        <f>IF('(4)分野別審査報告書'!C78="","",'(4)分野別審査報告書'!C78)</f>
        <v/>
      </c>
      <c r="D87" s="434"/>
      <c r="E87" s="434"/>
      <c r="F87" s="594"/>
    </row>
    <row r="88" spans="2:6" ht="11.25" customHeight="1" thickBot="1">
      <c r="B88" s="209" t="str">
        <f>IF('(4)分野別審査報告書'!B79="","",'(4)分野別審査報告書'!B79)</f>
        <v/>
      </c>
      <c r="C88" s="583" t="str">
        <f>IF('(4)分野別審査報告書'!C79="","",'(4)分野別審査報告書'!C79)</f>
        <v/>
      </c>
      <c r="D88" s="584"/>
      <c r="E88" s="584"/>
      <c r="F88" s="585"/>
    </row>
    <row r="89" spans="2:6" ht="15" thickBot="1">
      <c r="B89" s="18"/>
      <c r="C89" s="18"/>
    </row>
    <row r="90" spans="2:6">
      <c r="B90" s="564" t="s">
        <v>60</v>
      </c>
      <c r="C90" s="586"/>
      <c r="D90" s="416"/>
      <c r="E90" s="416"/>
      <c r="F90" s="417"/>
    </row>
    <row r="91" spans="2:6">
      <c r="B91" s="19" t="s">
        <v>59</v>
      </c>
      <c r="C91" s="418" t="s">
        <v>57</v>
      </c>
      <c r="D91" s="419"/>
      <c r="E91" s="419"/>
      <c r="F91" s="420"/>
    </row>
    <row r="92" spans="2:6" ht="90" customHeight="1">
      <c r="B92" s="205"/>
      <c r="C92" s="569"/>
      <c r="D92" s="441"/>
      <c r="E92" s="441"/>
      <c r="F92" s="442"/>
    </row>
    <row r="93" spans="2:6" ht="10.5" hidden="1" customHeight="1">
      <c r="B93" s="205"/>
      <c r="C93" s="547"/>
      <c r="D93" s="429"/>
      <c r="E93" s="429"/>
      <c r="F93" s="430"/>
    </row>
    <row r="94" spans="2:6" hidden="1">
      <c r="B94" s="205"/>
      <c r="C94" s="547"/>
      <c r="D94" s="429"/>
      <c r="E94" s="429"/>
      <c r="F94" s="430"/>
    </row>
    <row r="95" spans="2:6" hidden="1">
      <c r="B95" s="205"/>
      <c r="C95" s="547"/>
      <c r="D95" s="429"/>
      <c r="E95" s="429"/>
      <c r="F95" s="430"/>
    </row>
    <row r="96" spans="2:6" hidden="1">
      <c r="B96" s="205"/>
      <c r="C96" s="547"/>
      <c r="D96" s="429"/>
      <c r="E96" s="429"/>
      <c r="F96" s="430"/>
    </row>
    <row r="97" spans="2:6" hidden="1">
      <c r="B97" s="205"/>
      <c r="C97" s="547"/>
      <c r="D97" s="429"/>
      <c r="E97" s="429"/>
      <c r="F97" s="430"/>
    </row>
    <row r="98" spans="2:6" hidden="1">
      <c r="B98" s="205"/>
      <c r="C98" s="547"/>
      <c r="D98" s="429"/>
      <c r="E98" s="429"/>
      <c r="F98" s="430"/>
    </row>
    <row r="99" spans="2:6" hidden="1">
      <c r="B99" s="205"/>
      <c r="C99" s="547"/>
      <c r="D99" s="429"/>
      <c r="E99" s="429"/>
      <c r="F99" s="430"/>
    </row>
    <row r="100" spans="2:6" hidden="1">
      <c r="B100" s="205"/>
      <c r="C100" s="547"/>
      <c r="D100" s="429"/>
      <c r="E100" s="429"/>
      <c r="F100" s="430"/>
    </row>
    <row r="101" spans="2:6" hidden="1">
      <c r="B101" s="205"/>
      <c r="C101" s="547"/>
      <c r="D101" s="429"/>
      <c r="E101" s="429"/>
      <c r="F101" s="430"/>
    </row>
    <row r="102" spans="2:6" hidden="1">
      <c r="B102" s="205"/>
      <c r="C102" s="547"/>
      <c r="D102" s="429"/>
      <c r="E102" s="429"/>
      <c r="F102" s="430"/>
    </row>
    <row r="103" spans="2:6" ht="9" customHeight="1">
      <c r="B103" s="205"/>
      <c r="C103" s="208"/>
      <c r="D103" s="203"/>
      <c r="E103" s="203"/>
      <c r="F103" s="204"/>
    </row>
    <row r="104" spans="2:6" ht="9.75" customHeight="1" thickBot="1">
      <c r="B104" s="206"/>
      <c r="C104" s="470"/>
      <c r="D104" s="443"/>
      <c r="E104" s="443"/>
      <c r="F104" s="444"/>
    </row>
    <row r="106" spans="2:6" ht="19.8" thickBot="1">
      <c r="B106" s="56" t="s">
        <v>149</v>
      </c>
    </row>
    <row r="107" spans="2:6" ht="100.5" customHeight="1">
      <c r="B107" s="561"/>
      <c r="C107" s="604"/>
      <c r="D107" s="604"/>
      <c r="E107" s="604"/>
      <c r="F107" s="605"/>
    </row>
    <row r="108" spans="2:6" ht="6.75" customHeight="1">
      <c r="B108" s="500"/>
      <c r="C108" s="606"/>
      <c r="D108" s="606"/>
      <c r="E108" s="606"/>
      <c r="F108" s="607"/>
    </row>
    <row r="109" spans="2:6" ht="6.75" customHeight="1" thickBot="1">
      <c r="B109" s="503"/>
      <c r="C109" s="608"/>
      <c r="D109" s="608"/>
      <c r="E109" s="608"/>
      <c r="F109" s="609"/>
    </row>
  </sheetData>
  <sheetProtection formatCells="0" formatColumns="0" formatRows="0"/>
  <mergeCells count="55">
    <mergeCell ref="B109:F109"/>
    <mergeCell ref="C104:F104"/>
    <mergeCell ref="C94:F94"/>
    <mergeCell ref="C95:F95"/>
    <mergeCell ref="C98:F98"/>
    <mergeCell ref="C96:F96"/>
    <mergeCell ref="C93:F93"/>
    <mergeCell ref="B107:F107"/>
    <mergeCell ref="B108:F108"/>
    <mergeCell ref="C92:F92"/>
    <mergeCell ref="B90:F90"/>
    <mergeCell ref="C97:F97"/>
    <mergeCell ref="C102:F102"/>
    <mergeCell ref="C101:F101"/>
    <mergeCell ref="C99:F99"/>
    <mergeCell ref="C100:F100"/>
    <mergeCell ref="C91:F91"/>
    <mergeCell ref="C1:E1"/>
    <mergeCell ref="B8:F8"/>
    <mergeCell ref="B9:F9"/>
    <mergeCell ref="B2:F2"/>
    <mergeCell ref="C15:F15"/>
    <mergeCell ref="B3:F3"/>
    <mergeCell ref="B4:F4"/>
    <mergeCell ref="B6:F6"/>
    <mergeCell ref="B7:F7"/>
    <mergeCell ref="B10:F10"/>
    <mergeCell ref="B5:F5"/>
    <mergeCell ref="C88:F88"/>
    <mergeCell ref="B84:F84"/>
    <mergeCell ref="C78:D78"/>
    <mergeCell ref="B75:F75"/>
    <mergeCell ref="B68:F68"/>
    <mergeCell ref="C79:D79"/>
    <mergeCell ref="E79:F79"/>
    <mergeCell ref="C87:F87"/>
    <mergeCell ref="C86:F86"/>
    <mergeCell ref="C85:F85"/>
    <mergeCell ref="C80:D80"/>
    <mergeCell ref="B71:D72"/>
    <mergeCell ref="B73:F73"/>
    <mergeCell ref="C81:F81"/>
    <mergeCell ref="B74:F74"/>
    <mergeCell ref="B64:F64"/>
    <mergeCell ref="C16:F16"/>
    <mergeCell ref="C19:F19"/>
    <mergeCell ref="B60:F60"/>
    <mergeCell ref="B70:E70"/>
    <mergeCell ref="B69:F69"/>
    <mergeCell ref="B63:F63"/>
    <mergeCell ref="C18:F18"/>
    <mergeCell ref="B65:F65"/>
    <mergeCell ref="C17:F17"/>
    <mergeCell ref="B67:F67"/>
    <mergeCell ref="B66:E66"/>
  </mergeCells>
  <phoneticPr fontId="2"/>
  <conditionalFormatting sqref="B70:F75">
    <cfRule type="expression" dxfId="0" priority="1" stopIfTrue="1">
      <formula>AND(INDIRECT("基本事項!B2")&lt;&gt;"",INDIRECT("基本事項!B2")&lt;&gt;"新規審査(審査年度の前年度からの認定を希望)")</formula>
    </cfRule>
  </conditionalFormatting>
  <dataValidations count="6">
    <dataValidation type="list" allowBlank="1" showInputMessage="1" showErrorMessage="1" error="認定・不認定のいずれかを選択してください" prompt="認定・不認定のいずれかを選択してください" sqref="C78" xr:uid="{00000000-0002-0000-1000-000000000000}">
      <formula1>"　,認定,不認定"</formula1>
    </dataValidation>
    <dataValidation type="list" allowBlank="1" showInputMessage="1" showErrorMessage="1" error="認定の有効期間を選択してください" prompt="認定の場合の有効期間を選択してください" sqref="C79:D79" xr:uid="{00000000-0002-0000-1000-000001000000}">
      <formula1>"　,6年,3年(次回は認定継続審査),3年(次回は中間審査：書類),3年(次回は中間審査：通常),その他"</formula1>
    </dataValidation>
    <dataValidation allowBlank="1" showErrorMessage="1" prompt="認定可の場合の開始年度案を選択してください。_x000a_但し、2013年度を認定の開始年度とするのは、新規審査においてその旨申請が出されている場合で、かつ、審査の結果それを妥当と判断する場合に限られます。" sqref="E80" xr:uid="{00000000-0002-0000-1000-000002000000}"/>
    <dataValidation allowBlank="1" showErrorMessage="1" sqref="E78:F78" xr:uid="{00000000-0002-0000-1000-000003000000}"/>
    <dataValidation type="list" allowBlank="1" showInputMessage="1" showErrorMessage="1" prompt="認定可の場合の開始年度案を選択してください。但し、2025年度を選択するのは、新規審査において審査年度前年度からの認定開始が申請されている場合で、かつ、審査の結果それを妥当と判断する場合に限られます。" sqref="C80:D80" xr:uid="{00000000-0002-0000-1000-000004000000}">
      <formula1>"2026年度,2025年度"</formula1>
    </dataValidation>
    <dataValidation type="list" allowBlank="1" showInputMessage="1" showErrorMessage="1" sqref="F66" xr:uid="{0ACDFF45-EB1B-41EF-A677-5A0FB2FEDC17}">
      <formula1>"なし,あり"</formula1>
    </dataValidation>
  </dataValidations>
  <printOptions horizontalCentered="1"/>
  <pageMargins left="0.78740157480314965" right="0.78740157480314965" top="0.78740157480314965" bottom="0.78740157480314965" header="0.51181102362204722" footer="0.31496062992125984"/>
  <pageSetup paperSize="9" scale="66" fitToHeight="50" orientation="portrait" verticalDpi="300" r:id="rId1"/>
  <headerFooter alignWithMargins="0"/>
  <rowBreaks count="2" manualBreakCount="2">
    <brk id="13" max="16383" man="1"/>
    <brk id="61"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0338-7FB3-4898-95A5-7D277AF2197F}">
  <sheetPr codeName="Sheet19">
    <tabColor rgb="FFFFFF00"/>
    <pageSetUpPr fitToPage="1"/>
  </sheetPr>
  <dimension ref="A1:M40"/>
  <sheetViews>
    <sheetView showZeros="0" zoomScaleNormal="100" zoomScaleSheetLayoutView="80" workbookViewId="0">
      <pane ySplit="3" topLeftCell="A4" activePane="bottomLeft" state="frozen"/>
      <selection pane="bottomLeft" activeCell="I8" sqref="I8:I10"/>
    </sheetView>
  </sheetViews>
  <sheetFormatPr defaultColWidth="13" defaultRowHeight="14.4"/>
  <cols>
    <col min="1" max="1" width="5.296875" style="1" customWidth="1"/>
    <col min="2" max="2" width="42" style="1" customWidth="1"/>
    <col min="3" max="7" width="3.796875" style="76" customWidth="1"/>
    <col min="8" max="8" width="3.59765625" style="1" customWidth="1"/>
    <col min="9" max="9" width="56.296875" style="1" customWidth="1"/>
    <col min="10" max="10" width="67.8984375" style="1" customWidth="1"/>
    <col min="11" max="11" width="1.5" style="1" customWidth="1"/>
    <col min="12" max="12" width="11.19921875" style="1" customWidth="1"/>
    <col min="13" max="13" width="13" style="304"/>
    <col min="14" max="16384" width="13" style="1"/>
  </cols>
  <sheetData>
    <row r="1" spans="1:13" ht="34.950000000000003" customHeight="1" thickBot="1">
      <c r="A1" s="63" t="s">
        <v>201</v>
      </c>
      <c r="B1" s="351" t="str">
        <f ca="1">IF(ISBLANK(INDIRECT("基本事項!B2")),"「基本事項」ワークシートで審査種類を選択してください",CONCATENATE("審査結果と指摘事項：", INDIRECT("基本事項!B2")))</f>
        <v>「基本事項」ワークシートで審査種類を選択してください</v>
      </c>
      <c r="C1" s="351"/>
      <c r="D1" s="351"/>
      <c r="E1" s="351"/>
      <c r="F1" s="351"/>
      <c r="G1" s="351"/>
      <c r="H1" s="351"/>
      <c r="I1" s="351"/>
    </row>
    <row r="2" spans="1:13" ht="19.95" customHeight="1">
      <c r="A2" s="352" t="s">
        <v>63</v>
      </c>
      <c r="B2" s="348" t="s">
        <v>144</v>
      </c>
      <c r="C2" s="354" t="s">
        <v>295</v>
      </c>
      <c r="D2" s="355"/>
      <c r="E2" s="356" t="s">
        <v>235</v>
      </c>
      <c r="F2" s="346" t="s">
        <v>236</v>
      </c>
      <c r="G2" s="346" t="s">
        <v>88</v>
      </c>
      <c r="H2" s="346" t="s">
        <v>89</v>
      </c>
      <c r="I2" s="348" t="s">
        <v>281</v>
      </c>
      <c r="J2" s="349" t="s">
        <v>249</v>
      </c>
    </row>
    <row r="3" spans="1:13" ht="15" thickBot="1">
      <c r="A3" s="353"/>
      <c r="B3" s="347"/>
      <c r="C3" s="294" t="s">
        <v>296</v>
      </c>
      <c r="D3" s="294" t="s">
        <v>297</v>
      </c>
      <c r="E3" s="347"/>
      <c r="F3" s="347"/>
      <c r="G3" s="347"/>
      <c r="H3" s="347"/>
      <c r="I3" s="347"/>
      <c r="J3" s="350"/>
    </row>
    <row r="4" spans="1:13" s="63" customFormat="1" ht="24.45" customHeight="1" thickBot="1">
      <c r="A4" s="245">
        <v>1</v>
      </c>
      <c r="B4" s="111" t="s">
        <v>153</v>
      </c>
      <c r="C4" s="200">
        <f>審査項目と前回審査の結果!$C$4</f>
        <v>0</v>
      </c>
      <c r="D4" s="200">
        <f>審査項目と前回審査の結果!$D$4</f>
        <v>0</v>
      </c>
      <c r="E4" s="246" t="str">
        <f>IF(ISBLANK('(2)審査結果と指摘事項'!E4)," ",'(2)審査結果と指摘事項'!E4)</f>
        <v xml:space="preserve"> </v>
      </c>
      <c r="F4" s="246" t="str">
        <f>IF(ISBLANK('(3)審査結果と指摘事項'!F4)," ",'(3)審査結果と指摘事項'!F4)</f>
        <v xml:space="preserve"> </v>
      </c>
      <c r="G4" s="246" t="str">
        <f>IF(ISBLANK('(4)審査結果と指摘事項'!G4)," ",'(4)審査結果と指摘事項'!G4)</f>
        <v xml:space="preserve"> </v>
      </c>
      <c r="H4" s="108"/>
      <c r="I4" s="248"/>
      <c r="J4" s="125"/>
      <c r="M4" s="305"/>
    </row>
    <row r="5" spans="1:13" ht="34.5" customHeight="1">
      <c r="A5" s="365" t="s">
        <v>250</v>
      </c>
      <c r="B5" s="368" t="s">
        <v>251</v>
      </c>
      <c r="C5" s="369">
        <f>審査項目と前回審査の結果!$C$5</f>
        <v>0</v>
      </c>
      <c r="D5" s="369">
        <f>審査項目と前回審査の結果!$D$5</f>
        <v>0</v>
      </c>
      <c r="E5" s="357" t="str">
        <f>IF(ISBLANK('(2)審査結果と指摘事項'!E5)," ",'(2)審査結果と指摘事項'!E5)</f>
        <v xml:space="preserve"> </v>
      </c>
      <c r="F5" s="357" t="str">
        <f>IF(ISBLANK('(3)審査結果と指摘事項'!F5)," ",'(3)審査結果と指摘事項'!F5)</f>
        <v xml:space="preserve"> </v>
      </c>
      <c r="G5" s="357" t="str">
        <f>IF(ISBLANK('(4)審査結果と指摘事項'!G5)," ",'(4)審査結果と指摘事項'!G5)</f>
        <v xml:space="preserve"> </v>
      </c>
      <c r="H5" s="360"/>
      <c r="I5" s="361"/>
      <c r="J5" s="362"/>
      <c r="M5" s="306"/>
    </row>
    <row r="6" spans="1:13" ht="34.5" customHeight="1">
      <c r="A6" s="366"/>
      <c r="B6" s="358"/>
      <c r="C6" s="358"/>
      <c r="D6" s="358"/>
      <c r="E6" s="358"/>
      <c r="F6" s="358"/>
      <c r="G6" s="358"/>
      <c r="H6" s="358"/>
      <c r="I6" s="358"/>
      <c r="J6" s="363"/>
      <c r="M6" s="306"/>
    </row>
    <row r="7" spans="1:13" ht="34.5" customHeight="1">
      <c r="A7" s="367"/>
      <c r="B7" s="359"/>
      <c r="C7" s="359"/>
      <c r="D7" s="359"/>
      <c r="E7" s="359"/>
      <c r="F7" s="359"/>
      <c r="G7" s="359"/>
      <c r="H7" s="359"/>
      <c r="I7" s="359"/>
      <c r="J7" s="364"/>
      <c r="M7" s="306"/>
    </row>
    <row r="8" spans="1:13" ht="48" customHeight="1">
      <c r="A8" s="376" t="s">
        <v>252</v>
      </c>
      <c r="B8" s="378" t="s">
        <v>253</v>
      </c>
      <c r="C8" s="379">
        <f>審査項目と前回審査の結果!$C$6</f>
        <v>0</v>
      </c>
      <c r="D8" s="379">
        <f>審査項目と前回審査の結果!$D$6</f>
        <v>0</v>
      </c>
      <c r="E8" s="370" t="str">
        <f>IF(ISBLANK('(2)審査結果と指摘事項'!E8)," ",'(2)審査結果と指摘事項'!E8)</f>
        <v xml:space="preserve"> </v>
      </c>
      <c r="F8" s="370" t="str">
        <f>IF(ISBLANK('(3)審査結果と指摘事項'!F8)," ",'(3)審査結果と指摘事項'!F8)</f>
        <v xml:space="preserve"> </v>
      </c>
      <c r="G8" s="370" t="str">
        <f>IF(ISBLANK('(4)審査結果と指摘事項'!G8)," ",'(4)審査結果と指摘事項'!G8)</f>
        <v xml:space="preserve"> </v>
      </c>
      <c r="H8" s="372"/>
      <c r="I8" s="373"/>
      <c r="J8" s="374"/>
      <c r="M8" s="306"/>
    </row>
    <row r="9" spans="1:13" ht="48" customHeight="1">
      <c r="A9" s="366"/>
      <c r="B9" s="358"/>
      <c r="C9" s="358"/>
      <c r="D9" s="358"/>
      <c r="E9" s="358"/>
      <c r="F9" s="358"/>
      <c r="G9" s="358"/>
      <c r="H9" s="358"/>
      <c r="I9" s="358"/>
      <c r="J9" s="363"/>
      <c r="M9" s="306"/>
    </row>
    <row r="10" spans="1:13" ht="48" customHeight="1" thickBot="1">
      <c r="A10" s="377"/>
      <c r="B10" s="371"/>
      <c r="C10" s="371"/>
      <c r="D10" s="371"/>
      <c r="E10" s="371"/>
      <c r="F10" s="371"/>
      <c r="G10" s="371"/>
      <c r="H10" s="371"/>
      <c r="I10" s="371"/>
      <c r="J10" s="375"/>
      <c r="M10" s="306"/>
    </row>
    <row r="11" spans="1:13" ht="25.5" customHeight="1" thickBot="1">
      <c r="A11" s="245">
        <v>2</v>
      </c>
      <c r="B11" s="111" t="s">
        <v>154</v>
      </c>
      <c r="C11" s="200">
        <f>審査項目と前回審査の結果!$C$7</f>
        <v>0</v>
      </c>
      <c r="D11" s="200">
        <f>審査項目と前回審査の結果!$D$7</f>
        <v>0</v>
      </c>
      <c r="E11" s="246" t="str">
        <f>IF(ISBLANK('(2)審査結果と指摘事項'!E11)," ",'(2)審査結果と指摘事項'!E11)</f>
        <v xml:space="preserve"> </v>
      </c>
      <c r="F11" s="246" t="str">
        <f>IF(ISBLANK('(3)審査結果と指摘事項'!F11)," ",'(3)審査結果と指摘事項'!F11)</f>
        <v xml:space="preserve"> </v>
      </c>
      <c r="G11" s="246" t="str">
        <f>IF(ISBLANK('(4)審査結果と指摘事項'!G11)," ",'(4)審査結果と指摘事項'!G11)</f>
        <v xml:space="preserve"> </v>
      </c>
      <c r="H11" s="108"/>
      <c r="I11" s="248"/>
      <c r="J11" s="125"/>
    </row>
    <row r="12" spans="1:13" ht="52.95" customHeight="1">
      <c r="A12" s="384" t="s">
        <v>254</v>
      </c>
      <c r="B12" s="368" t="s">
        <v>255</v>
      </c>
      <c r="C12" s="369">
        <f>審査項目と前回審査の結果!$C$8</f>
        <v>0</v>
      </c>
      <c r="D12" s="369">
        <f>審査項目と前回審査の結果!$D$8</f>
        <v>0</v>
      </c>
      <c r="E12" s="357" t="str">
        <f>IF(ISBLANK('(2)審査結果と指摘事項'!E12)," ",'(2)審査結果と指摘事項'!E12)</f>
        <v xml:space="preserve"> </v>
      </c>
      <c r="F12" s="357" t="str">
        <f>IF(ISBLANK('(3)審査結果と指摘事項'!F12)," ",'(3)審査結果と指摘事項'!F12)</f>
        <v xml:space="preserve"> </v>
      </c>
      <c r="G12" s="357" t="str">
        <f>IF(ISBLANK('(4)審査結果と指摘事項'!G12)," ",'(4)審査結果と指摘事項'!G12)</f>
        <v xml:space="preserve"> </v>
      </c>
      <c r="H12" s="360"/>
      <c r="I12" s="361"/>
      <c r="J12" s="362"/>
    </row>
    <row r="13" spans="1:13" ht="52.95" customHeight="1">
      <c r="A13" s="385"/>
      <c r="B13" s="380"/>
      <c r="C13" s="380"/>
      <c r="D13" s="380"/>
      <c r="E13" s="380"/>
      <c r="F13" s="380"/>
      <c r="G13" s="380"/>
      <c r="H13" s="380"/>
      <c r="I13" s="380"/>
      <c r="J13" s="382"/>
    </row>
    <row r="14" spans="1:13" ht="52.95" customHeight="1">
      <c r="A14" s="386"/>
      <c r="B14" s="381"/>
      <c r="C14" s="381"/>
      <c r="D14" s="381"/>
      <c r="E14" s="381"/>
      <c r="F14" s="381"/>
      <c r="G14" s="381"/>
      <c r="H14" s="381"/>
      <c r="I14" s="381"/>
      <c r="J14" s="383"/>
    </row>
    <row r="15" spans="1:13" ht="37.049999999999997" customHeight="1">
      <c r="A15" s="387" t="s">
        <v>75</v>
      </c>
      <c r="B15" s="388" t="s">
        <v>381</v>
      </c>
      <c r="C15" s="379">
        <f>審査項目と前回審査の結果!$C$9</f>
        <v>0</v>
      </c>
      <c r="D15" s="379">
        <f>審査項目と前回審査の結果!$D$9</f>
        <v>0</v>
      </c>
      <c r="E15" s="370" t="str">
        <f>IF(ISBLANK('(2)審査結果と指摘事項'!E15)," ",'(2)審査結果と指摘事項'!E15)</f>
        <v xml:space="preserve"> </v>
      </c>
      <c r="F15" s="370" t="str">
        <f>IF(ISBLANK('(3)審査結果と指摘事項'!F15)," ",'(3)審査結果と指摘事項'!F15)</f>
        <v xml:space="preserve"> </v>
      </c>
      <c r="G15" s="370" t="str">
        <f>IF(ISBLANK('(4)審査結果と指摘事項'!G15)," ",'(4)審査結果と指摘事項'!G15)</f>
        <v xml:space="preserve"> </v>
      </c>
      <c r="H15" s="372"/>
      <c r="I15" s="373"/>
      <c r="J15" s="374"/>
    </row>
    <row r="16" spans="1:13" ht="37.049999999999997" customHeight="1">
      <c r="A16" s="385"/>
      <c r="B16" s="389"/>
      <c r="C16" s="380"/>
      <c r="D16" s="380"/>
      <c r="E16" s="380"/>
      <c r="F16" s="380"/>
      <c r="G16" s="380"/>
      <c r="H16" s="380"/>
      <c r="I16" s="380"/>
      <c r="J16" s="382"/>
    </row>
    <row r="17" spans="1:13" ht="37.049999999999997" customHeight="1">
      <c r="A17" s="386"/>
      <c r="B17" s="390"/>
      <c r="C17" s="381"/>
      <c r="D17" s="381"/>
      <c r="E17" s="381"/>
      <c r="F17" s="381"/>
      <c r="G17" s="381"/>
      <c r="H17" s="381"/>
      <c r="I17" s="381"/>
      <c r="J17" s="383"/>
    </row>
    <row r="18" spans="1:13" ht="48.45" customHeight="1">
      <c r="A18" s="376" t="s">
        <v>76</v>
      </c>
      <c r="B18" s="378" t="s">
        <v>256</v>
      </c>
      <c r="C18" s="379">
        <f>審査項目と前回審査の結果!$C$10</f>
        <v>0</v>
      </c>
      <c r="D18" s="379">
        <f>審査項目と前回審査の結果!$D$10</f>
        <v>0</v>
      </c>
      <c r="E18" s="370" t="str">
        <f>IF(ISBLANK('(2)審査結果と指摘事項'!E18)," ",'(2)審査結果と指摘事項'!E18)</f>
        <v xml:space="preserve"> </v>
      </c>
      <c r="F18" s="370" t="str">
        <f>IF(ISBLANK('(3)審査結果と指摘事項'!F18)," ",'(3)審査結果と指摘事項'!F18)</f>
        <v xml:space="preserve"> </v>
      </c>
      <c r="G18" s="370" t="str">
        <f>IF(ISBLANK('(4)審査結果と指摘事項'!G18)," ",'(4)審査結果と指摘事項'!G18)</f>
        <v xml:space="preserve"> </v>
      </c>
      <c r="H18" s="372"/>
      <c r="I18" s="373"/>
      <c r="J18" s="374"/>
    </row>
    <row r="19" spans="1:13" ht="48.45" customHeight="1">
      <c r="A19" s="366"/>
      <c r="B19" s="358"/>
      <c r="C19" s="358"/>
      <c r="D19" s="358"/>
      <c r="E19" s="358"/>
      <c r="F19" s="358"/>
      <c r="G19" s="358"/>
      <c r="H19" s="358"/>
      <c r="I19" s="358"/>
      <c r="J19" s="363"/>
    </row>
    <row r="20" spans="1:13" ht="48.45" customHeight="1">
      <c r="A20" s="367"/>
      <c r="B20" s="359"/>
      <c r="C20" s="359"/>
      <c r="D20" s="359"/>
      <c r="E20" s="359"/>
      <c r="F20" s="359"/>
      <c r="G20" s="359"/>
      <c r="H20" s="359"/>
      <c r="I20" s="359"/>
      <c r="J20" s="364"/>
    </row>
    <row r="21" spans="1:13" ht="31.95" customHeight="1">
      <c r="A21" s="376" t="s">
        <v>78</v>
      </c>
      <c r="B21" s="378" t="s">
        <v>257</v>
      </c>
      <c r="C21" s="379">
        <f>審査項目と前回審査の結果!$C$11</f>
        <v>0</v>
      </c>
      <c r="D21" s="379">
        <f>審査項目と前回審査の結果!$D$11</f>
        <v>0</v>
      </c>
      <c r="E21" s="370" t="str">
        <f>IF(ISBLANK('(2)審査結果と指摘事項'!E21)," ",'(2)審査結果と指摘事項'!E21)</f>
        <v xml:space="preserve"> </v>
      </c>
      <c r="F21" s="370" t="str">
        <f>IF(ISBLANK('(3)審査結果と指摘事項'!F21)," ",'(3)審査結果と指摘事項'!F21)</f>
        <v xml:space="preserve"> </v>
      </c>
      <c r="G21" s="370" t="str">
        <f>IF(ISBLANK('(4)審査結果と指摘事項'!G21)," ",'(4)審査結果と指摘事項'!G21)</f>
        <v xml:space="preserve"> </v>
      </c>
      <c r="H21" s="372"/>
      <c r="I21" s="373"/>
      <c r="J21" s="374"/>
    </row>
    <row r="22" spans="1:13" ht="31.95" customHeight="1">
      <c r="A22" s="366"/>
      <c r="B22" s="358"/>
      <c r="C22" s="358"/>
      <c r="D22" s="358"/>
      <c r="E22" s="358"/>
      <c r="F22" s="358"/>
      <c r="G22" s="358"/>
      <c r="H22" s="358"/>
      <c r="I22" s="358"/>
      <c r="J22" s="363"/>
    </row>
    <row r="23" spans="1:13" ht="31.95" customHeight="1">
      <c r="A23" s="367"/>
      <c r="B23" s="359"/>
      <c r="C23" s="359"/>
      <c r="D23" s="359"/>
      <c r="E23" s="359"/>
      <c r="F23" s="359"/>
      <c r="G23" s="359"/>
      <c r="H23" s="359"/>
      <c r="I23" s="359"/>
      <c r="J23" s="364"/>
    </row>
    <row r="24" spans="1:13" ht="34.049999999999997" customHeight="1">
      <c r="A24" s="387" t="s">
        <v>80</v>
      </c>
      <c r="B24" s="378" t="s">
        <v>301</v>
      </c>
      <c r="C24" s="379">
        <f>審査項目と前回審査の結果!$C$12</f>
        <v>0</v>
      </c>
      <c r="D24" s="379">
        <f>審査項目と前回審査の結果!$D$12</f>
        <v>0</v>
      </c>
      <c r="E24" s="370" t="str">
        <f>IF(ISBLANK('(2)審査結果と指摘事項'!E24)," ",'(2)審査結果と指摘事項'!E24)</f>
        <v xml:space="preserve"> </v>
      </c>
      <c r="F24" s="370" t="str">
        <f>IF(ISBLANK('(3)審査結果と指摘事項'!F24)," ",'(3)審査結果と指摘事項'!F24)</f>
        <v xml:space="preserve"> </v>
      </c>
      <c r="G24" s="370" t="str">
        <f>IF(ISBLANK('(4)審査結果と指摘事項'!G24)," ",'(4)審査結果と指摘事項'!G24)</f>
        <v xml:space="preserve"> </v>
      </c>
      <c r="H24" s="372"/>
      <c r="I24" s="373"/>
      <c r="J24" s="374"/>
    </row>
    <row r="25" spans="1:13" ht="34.049999999999997" customHeight="1">
      <c r="A25" s="385"/>
      <c r="B25" s="380"/>
      <c r="C25" s="380"/>
      <c r="D25" s="380"/>
      <c r="E25" s="380"/>
      <c r="F25" s="380"/>
      <c r="G25" s="380"/>
      <c r="H25" s="380"/>
      <c r="I25" s="380"/>
      <c r="J25" s="382"/>
    </row>
    <row r="26" spans="1:13" ht="34.049999999999997" customHeight="1" thickBot="1">
      <c r="A26" s="393"/>
      <c r="B26" s="391"/>
      <c r="C26" s="391"/>
      <c r="D26" s="391"/>
      <c r="E26" s="391"/>
      <c r="F26" s="391"/>
      <c r="G26" s="391"/>
      <c r="H26" s="391"/>
      <c r="I26" s="391"/>
      <c r="J26" s="392"/>
    </row>
    <row r="27" spans="1:13" s="63" customFormat="1" ht="27.45" customHeight="1" thickBot="1">
      <c r="A27" s="106" t="s">
        <v>77</v>
      </c>
      <c r="B27" s="111" t="s">
        <v>155</v>
      </c>
      <c r="C27" s="200">
        <f>審査項目と前回審査の結果!$C$13</f>
        <v>0</v>
      </c>
      <c r="D27" s="200">
        <f>審査項目と前回審査の結果!$D$13</f>
        <v>0</v>
      </c>
      <c r="E27" s="246" t="str">
        <f>IF(ISBLANK('(2)審査結果と指摘事項'!E27)," ",'(2)審査結果と指摘事項'!E27)</f>
        <v xml:space="preserve"> </v>
      </c>
      <c r="F27" s="246" t="str">
        <f>IF(ISBLANK('(3)審査結果と指摘事項'!F27)," ",'(3)審査結果と指摘事項'!F27)</f>
        <v xml:space="preserve"> </v>
      </c>
      <c r="G27" s="246" t="str">
        <f>IF(ISBLANK('(4)審査結果と指摘事項'!G27)," ",'(4)審査結果と指摘事項'!G27)</f>
        <v xml:space="preserve"> </v>
      </c>
      <c r="H27" s="108"/>
      <c r="I27" s="248"/>
      <c r="J27" s="125"/>
      <c r="M27" s="305"/>
    </row>
    <row r="28" spans="1:13" ht="37.950000000000003" customHeight="1">
      <c r="A28" s="384" t="s">
        <v>43</v>
      </c>
      <c r="B28" s="368" t="s">
        <v>247</v>
      </c>
      <c r="C28" s="394">
        <f>審査項目と前回審査の結果!$C$14</f>
        <v>0</v>
      </c>
      <c r="D28" s="394">
        <f>審査項目と前回審査の結果!$D$14</f>
        <v>0</v>
      </c>
      <c r="E28" s="357" t="str">
        <f>IF(ISBLANK('(2)審査結果と指摘事項'!E28)," ",'(2)審査結果と指摘事項'!E28)</f>
        <v xml:space="preserve"> </v>
      </c>
      <c r="F28" s="357" t="str">
        <f>IF(ISBLANK('(3)審査結果と指摘事項'!F28)," ",'(3)審査結果と指摘事項'!F28)</f>
        <v xml:space="preserve"> </v>
      </c>
      <c r="G28" s="357" t="str">
        <f>IF(ISBLANK('(4)審査結果と指摘事項'!G28)," ",'(4)審査結果と指摘事項'!G28)</f>
        <v xml:space="preserve"> </v>
      </c>
      <c r="H28" s="360"/>
      <c r="I28" s="361"/>
      <c r="J28" s="362"/>
    </row>
    <row r="29" spans="1:13" ht="37.950000000000003" customHeight="1">
      <c r="A29" s="385"/>
      <c r="B29" s="380"/>
      <c r="C29" s="380"/>
      <c r="D29" s="380"/>
      <c r="E29" s="380"/>
      <c r="F29" s="380"/>
      <c r="G29" s="380"/>
      <c r="H29" s="380"/>
      <c r="I29" s="380"/>
      <c r="J29" s="382"/>
    </row>
    <row r="30" spans="1:13" ht="37.950000000000003" customHeight="1">
      <c r="A30" s="386"/>
      <c r="B30" s="381"/>
      <c r="C30" s="381"/>
      <c r="D30" s="381"/>
      <c r="E30" s="381"/>
      <c r="F30" s="381"/>
      <c r="G30" s="381"/>
      <c r="H30" s="381"/>
      <c r="I30" s="381"/>
      <c r="J30" s="383"/>
    </row>
    <row r="31" spans="1:13" ht="26.55" customHeight="1">
      <c r="A31" s="387" t="s">
        <v>46</v>
      </c>
      <c r="B31" s="388" t="s">
        <v>259</v>
      </c>
      <c r="C31" s="379">
        <f>審査項目と前回審査の結果!$C$15</f>
        <v>0</v>
      </c>
      <c r="D31" s="379">
        <f>審査項目と前回審査の結果!$D$15</f>
        <v>0</v>
      </c>
      <c r="E31" s="370" t="str">
        <f>IF(ISBLANK('(2)審査結果と指摘事項'!E31)," ",'(2)審査結果と指摘事項'!E31)</f>
        <v xml:space="preserve"> </v>
      </c>
      <c r="F31" s="370" t="str">
        <f>IF(ISBLANK('(3)審査結果と指摘事項'!F31)," ",'(3)審査結果と指摘事項'!F31)</f>
        <v xml:space="preserve"> </v>
      </c>
      <c r="G31" s="370" t="str">
        <f>IF(ISBLANK('(4)審査結果と指摘事項'!G31)," ",'(4)審査結果と指摘事項'!G31)</f>
        <v xml:space="preserve"> </v>
      </c>
      <c r="H31" s="372"/>
      <c r="I31" s="373"/>
      <c r="J31" s="374"/>
    </row>
    <row r="32" spans="1:13" ht="26.55" customHeight="1">
      <c r="A32" s="385"/>
      <c r="B32" s="380"/>
      <c r="C32" s="380"/>
      <c r="D32" s="380"/>
      <c r="E32" s="380"/>
      <c r="F32" s="380"/>
      <c r="G32" s="380"/>
      <c r="H32" s="380"/>
      <c r="I32" s="380"/>
      <c r="J32" s="382"/>
    </row>
    <row r="33" spans="1:10" ht="26.55" customHeight="1" thickBot="1">
      <c r="A33" s="393"/>
      <c r="B33" s="391"/>
      <c r="C33" s="391"/>
      <c r="D33" s="391"/>
      <c r="E33" s="391"/>
      <c r="F33" s="391"/>
      <c r="G33" s="391"/>
      <c r="H33" s="391"/>
      <c r="I33" s="391"/>
      <c r="J33" s="392"/>
    </row>
    <row r="34" spans="1:10" ht="26.25" customHeight="1" thickBot="1">
      <c r="A34" s="243" t="s">
        <v>79</v>
      </c>
      <c r="B34" s="111" t="s">
        <v>156</v>
      </c>
      <c r="C34" s="200">
        <f>審査項目と前回審査の結果!$C$16</f>
        <v>0</v>
      </c>
      <c r="D34" s="200">
        <f>審査項目と前回審査の結果!$D$16</f>
        <v>0</v>
      </c>
      <c r="E34" s="246" t="str">
        <f>IF(ISBLANK('(2)審査結果と指摘事項'!E34)," ",'(2)審査結果と指摘事項'!E34)</f>
        <v xml:space="preserve"> </v>
      </c>
      <c r="F34" s="246" t="str">
        <f>IF(ISBLANK('(3)審査結果と指摘事項'!F34)," ",'(3)審査結果と指摘事項'!F34)</f>
        <v xml:space="preserve"> </v>
      </c>
      <c r="G34" s="246" t="str">
        <f>IF(ISBLANK('(4)審査結果と指摘事項'!G34)," ",'(4)審査結果と指摘事項'!G34)</f>
        <v xml:space="preserve"> </v>
      </c>
      <c r="H34" s="108"/>
      <c r="I34" s="248"/>
      <c r="J34" s="125"/>
    </row>
    <row r="35" spans="1:10" ht="39" customHeight="1">
      <c r="A35" s="384" t="s">
        <v>45</v>
      </c>
      <c r="B35" s="368" t="s">
        <v>248</v>
      </c>
      <c r="C35" s="394">
        <f>審査項目と前回審査の結果!$C$17</f>
        <v>0</v>
      </c>
      <c r="D35" s="394">
        <f>審査項目と前回審査の結果!$D$17</f>
        <v>0</v>
      </c>
      <c r="E35" s="357" t="str">
        <f>IF(ISBLANK('(2)審査結果と指摘事項'!E35)," ",'(2)審査結果と指摘事項'!E35)</f>
        <v xml:space="preserve"> </v>
      </c>
      <c r="F35" s="357" t="str">
        <f>IF(ISBLANK('(3)審査結果と指摘事項'!F35)," ",'(3)審査結果と指摘事項'!F35)</f>
        <v xml:space="preserve"> </v>
      </c>
      <c r="G35" s="357" t="str">
        <f>IF(ISBLANK('(4)審査結果と指摘事項'!G35)," ",'(4)審査結果と指摘事項'!G35)</f>
        <v xml:space="preserve"> </v>
      </c>
      <c r="H35" s="360"/>
      <c r="I35" s="361"/>
      <c r="J35" s="362"/>
    </row>
    <row r="36" spans="1:10" ht="39" customHeight="1">
      <c r="A36" s="385"/>
      <c r="B36" s="380"/>
      <c r="C36" s="380"/>
      <c r="D36" s="380"/>
      <c r="E36" s="380"/>
      <c r="F36" s="380"/>
      <c r="G36" s="380"/>
      <c r="H36" s="380"/>
      <c r="I36" s="380"/>
      <c r="J36" s="382"/>
    </row>
    <row r="37" spans="1:10" ht="39" customHeight="1">
      <c r="A37" s="386"/>
      <c r="B37" s="381"/>
      <c r="C37" s="381"/>
      <c r="D37" s="381"/>
      <c r="E37" s="381"/>
      <c r="F37" s="381"/>
      <c r="G37" s="381"/>
      <c r="H37" s="381"/>
      <c r="I37" s="381"/>
      <c r="J37" s="383"/>
    </row>
    <row r="38" spans="1:10" ht="23.55" customHeight="1">
      <c r="A38" s="387" t="s">
        <v>87</v>
      </c>
      <c r="B38" s="378" t="s">
        <v>260</v>
      </c>
      <c r="C38" s="379">
        <f>審査項目と前回審査の結果!$C$18</f>
        <v>0</v>
      </c>
      <c r="D38" s="379">
        <f>審査項目と前回審査の結果!$D$18</f>
        <v>0</v>
      </c>
      <c r="E38" s="370" t="str">
        <f>IF(ISBLANK('(2)審査結果と指摘事項'!E38)," ",'(2)審査結果と指摘事項'!E38)</f>
        <v xml:space="preserve"> </v>
      </c>
      <c r="F38" s="370" t="str">
        <f>IF(ISBLANK('(3)審査結果と指摘事項'!F38)," ",'(3)審査結果と指摘事項'!F38)</f>
        <v xml:space="preserve"> </v>
      </c>
      <c r="G38" s="370" t="str">
        <f>IF(ISBLANK('(4)審査結果と指摘事項'!G38)," ",'(4)審査結果と指摘事項'!G38)</f>
        <v xml:space="preserve"> </v>
      </c>
      <c r="H38" s="372"/>
      <c r="I38" s="373"/>
      <c r="J38" s="374"/>
    </row>
    <row r="39" spans="1:10" ht="23.55" customHeight="1">
      <c r="A39" s="366"/>
      <c r="B39" s="358"/>
      <c r="C39" s="358"/>
      <c r="D39" s="358"/>
      <c r="E39" s="358"/>
      <c r="F39" s="358"/>
      <c r="G39" s="358"/>
      <c r="H39" s="358"/>
      <c r="I39" s="358"/>
      <c r="J39" s="363"/>
    </row>
    <row r="40" spans="1:10" ht="23.55" customHeight="1" thickBot="1">
      <c r="A40" s="377"/>
      <c r="B40" s="371"/>
      <c r="C40" s="371"/>
      <c r="D40" s="371"/>
      <c r="E40" s="371"/>
      <c r="F40" s="371"/>
      <c r="G40" s="371"/>
      <c r="H40" s="371"/>
      <c r="I40" s="371"/>
      <c r="J40" s="375"/>
    </row>
  </sheetData>
  <sheetProtection formatCells="0" formatColumns="0" formatRows="0" sort="0" autoFilter="0"/>
  <mergeCells count="120">
    <mergeCell ref="F38:F40"/>
    <mergeCell ref="G38:G40"/>
    <mergeCell ref="H38:H40"/>
    <mergeCell ref="I38:I40"/>
    <mergeCell ref="J38:J40"/>
    <mergeCell ref="A38:A40"/>
    <mergeCell ref="B38:B40"/>
    <mergeCell ref="C38:C40"/>
    <mergeCell ref="D38:D40"/>
    <mergeCell ref="E38:E40"/>
    <mergeCell ref="F35:F37"/>
    <mergeCell ref="G35:G37"/>
    <mergeCell ref="H35:H37"/>
    <mergeCell ref="I35:I37"/>
    <mergeCell ref="J35:J37"/>
    <mergeCell ref="A35:A37"/>
    <mergeCell ref="B35:B37"/>
    <mergeCell ref="C35:C37"/>
    <mergeCell ref="D35:D37"/>
    <mergeCell ref="E35:E37"/>
    <mergeCell ref="F31:F33"/>
    <mergeCell ref="G31:G33"/>
    <mergeCell ref="H31:H33"/>
    <mergeCell ref="I31:I33"/>
    <mergeCell ref="J31:J33"/>
    <mergeCell ref="A31:A33"/>
    <mergeCell ref="B31:B33"/>
    <mergeCell ref="C31:C33"/>
    <mergeCell ref="D31:D33"/>
    <mergeCell ref="E31:E33"/>
    <mergeCell ref="F28:F30"/>
    <mergeCell ref="G28:G30"/>
    <mergeCell ref="H28:H30"/>
    <mergeCell ref="I28:I30"/>
    <mergeCell ref="J28:J30"/>
    <mergeCell ref="A28:A30"/>
    <mergeCell ref="B28:B30"/>
    <mergeCell ref="C28:C30"/>
    <mergeCell ref="D28:D30"/>
    <mergeCell ref="E28:E30"/>
    <mergeCell ref="F24:F26"/>
    <mergeCell ref="G24:G26"/>
    <mergeCell ref="H24:H26"/>
    <mergeCell ref="I24:I26"/>
    <mergeCell ref="J24:J26"/>
    <mergeCell ref="A24:A26"/>
    <mergeCell ref="B24:B26"/>
    <mergeCell ref="C24:C26"/>
    <mergeCell ref="D24:D26"/>
    <mergeCell ref="E24:E26"/>
    <mergeCell ref="F21:F23"/>
    <mergeCell ref="G21:G23"/>
    <mergeCell ref="H21:H23"/>
    <mergeCell ref="I21:I23"/>
    <mergeCell ref="J21:J23"/>
    <mergeCell ref="A21:A23"/>
    <mergeCell ref="B21:B23"/>
    <mergeCell ref="C21:C23"/>
    <mergeCell ref="D21:D23"/>
    <mergeCell ref="E21:E23"/>
    <mergeCell ref="F18:F20"/>
    <mergeCell ref="G18:G20"/>
    <mergeCell ref="H18:H20"/>
    <mergeCell ref="I18:I20"/>
    <mergeCell ref="J18:J20"/>
    <mergeCell ref="A18:A20"/>
    <mergeCell ref="B18:B20"/>
    <mergeCell ref="C18:C20"/>
    <mergeCell ref="D18:D20"/>
    <mergeCell ref="E18:E20"/>
    <mergeCell ref="F15:F17"/>
    <mergeCell ref="G15:G17"/>
    <mergeCell ref="H15:H17"/>
    <mergeCell ref="I15:I17"/>
    <mergeCell ref="J15:J17"/>
    <mergeCell ref="A15:A17"/>
    <mergeCell ref="B15:B17"/>
    <mergeCell ref="C15:C17"/>
    <mergeCell ref="D15:D17"/>
    <mergeCell ref="E15:E17"/>
    <mergeCell ref="F12:F14"/>
    <mergeCell ref="G12:G14"/>
    <mergeCell ref="H12:H14"/>
    <mergeCell ref="I12:I14"/>
    <mergeCell ref="J12:J14"/>
    <mergeCell ref="A12:A14"/>
    <mergeCell ref="B12:B14"/>
    <mergeCell ref="C12:C14"/>
    <mergeCell ref="D12:D14"/>
    <mergeCell ref="E12:E14"/>
    <mergeCell ref="F8:F10"/>
    <mergeCell ref="G8:G10"/>
    <mergeCell ref="H8:H10"/>
    <mergeCell ref="I8:I10"/>
    <mergeCell ref="J8:J10"/>
    <mergeCell ref="A8:A10"/>
    <mergeCell ref="B8:B10"/>
    <mergeCell ref="C8:C10"/>
    <mergeCell ref="D8:D10"/>
    <mergeCell ref="E8:E10"/>
    <mergeCell ref="F5:F7"/>
    <mergeCell ref="G5:G7"/>
    <mergeCell ref="H5:H7"/>
    <mergeCell ref="I5:I7"/>
    <mergeCell ref="J5:J7"/>
    <mergeCell ref="A5:A7"/>
    <mergeCell ref="B5:B7"/>
    <mergeCell ref="C5:C7"/>
    <mergeCell ref="D5:D7"/>
    <mergeCell ref="E5:E7"/>
    <mergeCell ref="H2:H3"/>
    <mergeCell ref="I2:I3"/>
    <mergeCell ref="J2:J3"/>
    <mergeCell ref="B1:I1"/>
    <mergeCell ref="F2:F3"/>
    <mergeCell ref="A2:A3"/>
    <mergeCell ref="B2:B3"/>
    <mergeCell ref="C2:D2"/>
    <mergeCell ref="E2:E3"/>
    <mergeCell ref="G2:G3"/>
  </mergeCells>
  <phoneticPr fontId="2"/>
  <dataValidations count="7">
    <dataValidation type="textLength" imeMode="on" operator="greaterThanOrEqual" showErrorMessage="1" sqref="J38 J28 J21 J8 J12 J15 J18 J24 J31 J5 J35" xr:uid="{4A862CD7-4DB6-43BF-93BC-91D524C87291}">
      <formula1>0</formula1>
    </dataValidation>
    <dataValidation type="list" imeMode="off" allowBlank="1" showInputMessage="1" showErrorMessage="1" error="A,C,W,D,-のいずれか。" prompt="S，W，D（半角英字）のいずれか。_x000a_基準1の全点検項目の最も低い判定結果より上位の判定とした場合は、その理由を根拠／指摘事項欄に記入してください。" sqref="H4" xr:uid="{E878CA35-E452-4A8D-9CED-34A3FA973604}">
      <formula1>"S,W,D,-"</formula1>
    </dataValidation>
    <dataValidation operator="equal" showInputMessage="1" showErrorMessage="1" sqref="G18 F8 A38 G21 G12 G15 A18 A21 A35 G28 G24 G31 C38:G38 G8 A4:A5 A11 C5 C8 D5 D8 E5 E8 F5 G5 A8 C12 D12 E12 F12 B15 C15 D15 E15 F15 C18 D18 E18 F18 C21 D21 E21 F21 B24 C24 D24 E24 F24 B28 C28 D28 E28 F28 B31 C31 D31 E31 F31 C35 D35 E35 F35 G35" xr:uid="{9C04FDEB-6A18-4977-A3ED-2A83D1557E18}"/>
    <dataValidation type="list" imeMode="off" allowBlank="1" showInputMessage="1" showErrorMessage="1" error="A,C,W,D,-のいずれか。" prompt="S，W，D（半角英字）のいずれか。_x000a_その判定根拠を右の「根拠」欄に必ず書いてください。_x000a_今回の審査項目でない場合は空白（そのまま）としてください。" sqref="H38 H28 H21 H8 H12 H15 H18 H24 H31 H5 H35" xr:uid="{9F4F037E-DEA7-4069-97C7-5FC0078342F8}">
      <formula1>"S,W,D,-"</formula1>
    </dataValidation>
    <dataValidation type="list" imeMode="off" allowBlank="1" showInputMessage="1" showErrorMessage="1" error="A,C,W,D,-のいずれか。" prompt="S，W，D（半角英字）のいずれか。_x000a_基準2の全点検項目の最も低い判定結果より上位の判定とした場合は、その理由を根拠／指摘事項欄に記入してください。" sqref="H11" xr:uid="{9B5FC7D6-427B-4342-A175-CA28878AC0BD}">
      <formula1>"S,W,D,-"</formula1>
    </dataValidation>
    <dataValidation type="list" imeMode="off" allowBlank="1" showInputMessage="1" showErrorMessage="1" error="A,C,W,D,-のいずれか。" prompt="S，W，D（半角英字）のいずれか。_x000a_基準3の全点検項目の最も低い判定結果より上位の判定とした場合は、その理由を根拠／指摘事項欄に記入してください。" sqref="H27" xr:uid="{8C4C24A1-DE4E-4297-ADE1-1A372DFDC2B8}">
      <formula1>"S,W,D,-"</formula1>
    </dataValidation>
    <dataValidation type="list" imeMode="off" allowBlank="1" showInputMessage="1" showErrorMessage="1" error="A,C,W,D,-のいずれか。" prompt="S，W，D（半角英字）のいずれか。_x000a_基準4の全点検項目の最も低い判定結果より上位の判定とした場合は、その理由を根拠／指摘事項欄に記入してください。" sqref="H34" xr:uid="{86B48F13-5847-4A8E-9C6B-B6231FE50756}">
      <formula1>"S,W,D,-"</formula1>
    </dataValidation>
  </dataValidations>
  <printOptions horizontalCentered="1"/>
  <pageMargins left="0.59055118110236227" right="0.59055118110236227" top="0.78740157480314965" bottom="0.78740157480314965" header="0.51181102362204722" footer="0.31496062992125984"/>
  <pageSetup paperSize="9" scale="61" fitToHeight="50" orientation="landscape" r:id="rId1"/>
  <headerFooter alignWithMargins="0">
    <oddHeader>&amp;R&amp;8日本技術者教育認定基準（2019年度～）</oddHeader>
    <oddFooter>&amp;R&amp;8最終審査報告書　&amp;P/&amp;N</oddFooter>
  </headerFooter>
  <ignoredErrors>
    <ignoredError sqref="A38 A5 A8 A11:A12 A15 A18 A21 A24 A27:A28 A31 A34:A35"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0ADE5-C96A-4AFA-BC38-29FD9FD76030}">
  <sheetPr codeName="Sheet2"/>
  <dimension ref="A1:G51"/>
  <sheetViews>
    <sheetView showZeros="0" view="pageBreakPreview" zoomScale="110" zoomScaleNormal="100" zoomScaleSheetLayoutView="110" workbookViewId="0">
      <selection activeCell="C2" sqref="C2"/>
    </sheetView>
  </sheetViews>
  <sheetFormatPr defaultColWidth="9" defaultRowHeight="14.4"/>
  <cols>
    <col min="1" max="1" width="30.59765625" style="1" customWidth="1"/>
    <col min="2" max="3" width="26.19921875" style="1" customWidth="1"/>
    <col min="4" max="4" width="12.5" style="1" customWidth="1"/>
    <col min="5" max="5" width="17.5" style="1" customWidth="1"/>
    <col min="6" max="16384" width="9" style="1"/>
  </cols>
  <sheetData>
    <row r="1" spans="1:7" ht="17.55" customHeight="1" thickBot="1">
      <c r="A1" s="1" t="s">
        <v>151</v>
      </c>
    </row>
    <row r="2" spans="1:7" s="63" customFormat="1" ht="36" customHeight="1">
      <c r="A2" s="139" t="s">
        <v>304</v>
      </c>
      <c r="B2" s="220"/>
      <c r="C2" s="340">
        <v>2026</v>
      </c>
      <c r="D2" s="68" t="s">
        <v>94</v>
      </c>
      <c r="E2" s="69" t="str">
        <f>IF($B2="再審査","再審査",IF($B2="認定継続審査","継続",IF(LEFT($B2,2)="中間",CONCATENATE("中間(",MID($B2,6,2),")"),LEFT($B2,2))))</f>
        <v/>
      </c>
    </row>
    <row r="3" spans="1:7" s="63" customFormat="1" ht="36" customHeight="1">
      <c r="A3" s="137" t="s">
        <v>305</v>
      </c>
      <c r="B3" s="221"/>
      <c r="C3" s="70"/>
      <c r="D3" s="71" t="s">
        <v>94</v>
      </c>
    </row>
    <row r="4" spans="1:7" s="63" customFormat="1" ht="36" customHeight="1" thickBot="1">
      <c r="A4" s="138" t="s">
        <v>306</v>
      </c>
      <c r="B4" s="180"/>
      <c r="C4" s="72"/>
      <c r="D4" s="73" t="s">
        <v>94</v>
      </c>
    </row>
    <row r="5" spans="1:7" ht="70.5" customHeight="1" thickBot="1">
      <c r="A5" s="398" t="s">
        <v>313</v>
      </c>
      <c r="B5" s="399"/>
      <c r="C5" s="399"/>
      <c r="D5" s="399"/>
    </row>
    <row r="6" spans="1:7" s="63" customFormat="1" ht="20.100000000000001" customHeight="1">
      <c r="A6" s="139" t="s">
        <v>312</v>
      </c>
      <c r="B6" s="400"/>
      <c r="C6" s="401"/>
      <c r="D6" s="402"/>
      <c r="E6" s="74"/>
    </row>
    <row r="7" spans="1:7" s="63" customFormat="1" ht="46.5" customHeight="1">
      <c r="A7" s="137" t="s">
        <v>355</v>
      </c>
      <c r="B7" s="403"/>
      <c r="C7" s="404"/>
      <c r="D7" s="405"/>
      <c r="E7" s="74"/>
    </row>
    <row r="8" spans="1:7" s="63" customFormat="1" ht="50.55" customHeight="1">
      <c r="A8" s="137" t="s">
        <v>356</v>
      </c>
      <c r="B8" s="406"/>
      <c r="C8" s="407"/>
      <c r="D8" s="408"/>
      <c r="E8" s="74"/>
    </row>
    <row r="9" spans="1:7" s="63" customFormat="1" ht="19.5" customHeight="1">
      <c r="A9" s="137" t="s">
        <v>264</v>
      </c>
      <c r="B9" s="409"/>
      <c r="C9" s="410"/>
      <c r="D9" s="411"/>
      <c r="E9" s="74"/>
    </row>
    <row r="10" spans="1:7" s="63" customFormat="1" ht="20.100000000000001" customHeight="1">
      <c r="A10" s="141" t="s">
        <v>56</v>
      </c>
      <c r="B10" s="406"/>
      <c r="C10" s="407"/>
      <c r="D10" s="408"/>
      <c r="E10" s="74"/>
      <c r="G10" s="223"/>
    </row>
    <row r="11" spans="1:7" s="63" customFormat="1" ht="20.100000000000001" customHeight="1" thickBot="1">
      <c r="A11" s="140" t="s">
        <v>48</v>
      </c>
      <c r="B11" s="395"/>
      <c r="C11" s="396"/>
      <c r="D11" s="397"/>
      <c r="E11" s="74"/>
    </row>
    <row r="13" spans="1:7" ht="26.25" customHeight="1" thickBot="1">
      <c r="A13" s="1" t="s">
        <v>66</v>
      </c>
    </row>
    <row r="14" spans="1:7" s="63" customFormat="1" ht="15" thickBot="1">
      <c r="A14" s="155"/>
      <c r="B14" s="4" t="s">
        <v>51</v>
      </c>
      <c r="C14" s="5" t="s">
        <v>52</v>
      </c>
      <c r="D14" s="5" t="s">
        <v>53</v>
      </c>
      <c r="E14" s="6" t="s">
        <v>54</v>
      </c>
    </row>
    <row r="15" spans="1:7" s="63" customFormat="1">
      <c r="A15" s="224" t="s">
        <v>213</v>
      </c>
      <c r="B15" s="171"/>
      <c r="C15" s="172"/>
      <c r="D15" s="172"/>
      <c r="E15" s="173"/>
    </row>
    <row r="16" spans="1:7" s="63" customFormat="1">
      <c r="A16" s="225" t="s">
        <v>214</v>
      </c>
      <c r="B16" s="174"/>
      <c r="C16" s="221"/>
      <c r="D16" s="221"/>
      <c r="E16" s="175"/>
    </row>
    <row r="17" spans="1:5" s="63" customFormat="1">
      <c r="A17" s="156"/>
      <c r="B17" s="174"/>
      <c r="C17" s="221"/>
      <c r="D17" s="221"/>
      <c r="E17" s="175"/>
    </row>
    <row r="18" spans="1:5" s="63" customFormat="1">
      <c r="A18" s="156"/>
      <c r="B18" s="174"/>
      <c r="C18" s="221"/>
      <c r="D18" s="221"/>
      <c r="E18" s="175"/>
    </row>
    <row r="19" spans="1:5" s="63" customFormat="1">
      <c r="A19" s="156"/>
      <c r="B19" s="174"/>
      <c r="C19" s="221"/>
      <c r="D19" s="221"/>
      <c r="E19" s="175"/>
    </row>
    <row r="20" spans="1:5" s="63" customFormat="1">
      <c r="A20" s="156"/>
      <c r="B20" s="174"/>
      <c r="C20" s="221"/>
      <c r="D20" s="221"/>
      <c r="E20" s="175"/>
    </row>
    <row r="21" spans="1:5" s="63" customFormat="1">
      <c r="A21" s="156"/>
      <c r="B21" s="176"/>
      <c r="C21" s="177"/>
      <c r="D21" s="177"/>
      <c r="E21" s="178"/>
    </row>
    <row r="22" spans="1:5" s="63" customFormat="1" ht="15" thickBot="1">
      <c r="A22" s="157"/>
      <c r="B22" s="179"/>
      <c r="C22" s="180"/>
      <c r="D22" s="180"/>
      <c r="E22" s="181"/>
    </row>
    <row r="23" spans="1:5" ht="6.75" customHeight="1" thickBot="1">
      <c r="A23" s="12"/>
      <c r="B23" s="26"/>
      <c r="C23" s="26"/>
      <c r="D23" s="26"/>
      <c r="E23" s="26"/>
    </row>
    <row r="24" spans="1:5" ht="19.5" customHeight="1">
      <c r="A24" s="226" t="s">
        <v>302</v>
      </c>
      <c r="B24" s="227"/>
      <c r="C24" s="228"/>
      <c r="D24" s="229"/>
      <c r="E24" s="26"/>
    </row>
    <row r="25" spans="1:5" ht="20.25" customHeight="1" thickBot="1">
      <c r="A25" s="230" t="s">
        <v>303</v>
      </c>
      <c r="B25" s="231"/>
      <c r="C25" s="232"/>
      <c r="D25" s="233"/>
      <c r="E25" s="26"/>
    </row>
    <row r="26" spans="1:5" ht="10.95" customHeight="1">
      <c r="A26" s="11"/>
      <c r="B26" s="26"/>
      <c r="C26" s="26"/>
      <c r="D26" s="26"/>
      <c r="E26" s="26"/>
    </row>
    <row r="27" spans="1:5" ht="15" thickBot="1">
      <c r="A27" s="1" t="s">
        <v>67</v>
      </c>
    </row>
    <row r="28" spans="1:5" ht="15" thickBot="1">
      <c r="A28" s="155" t="s">
        <v>55</v>
      </c>
      <c r="B28" s="4" t="s">
        <v>51</v>
      </c>
      <c r="C28" s="5" t="s">
        <v>52</v>
      </c>
      <c r="D28" s="6" t="s">
        <v>53</v>
      </c>
    </row>
    <row r="29" spans="1:5" s="63" customFormat="1" ht="20.100000000000001" customHeight="1">
      <c r="A29" s="234" t="s">
        <v>49</v>
      </c>
      <c r="B29" s="171"/>
      <c r="C29" s="220"/>
      <c r="D29" s="184"/>
    </row>
    <row r="30" spans="1:5" s="63" customFormat="1" ht="20.100000000000001" customHeight="1" thickBot="1">
      <c r="A30" s="158" t="s">
        <v>50</v>
      </c>
      <c r="B30" s="182"/>
      <c r="C30" s="180"/>
      <c r="D30" s="183"/>
    </row>
    <row r="31" spans="1:5" ht="9.75" customHeight="1"/>
    <row r="32" spans="1:5" hidden="1"/>
    <row r="33" spans="1:5" hidden="1"/>
    <row r="34" spans="1:5" hidden="1"/>
    <row r="35" spans="1:5" hidden="1"/>
    <row r="36" spans="1:5" hidden="1"/>
    <row r="37" spans="1:5" hidden="1"/>
    <row r="38" spans="1:5" ht="8.25" customHeight="1">
      <c r="A38" s="94"/>
    </row>
    <row r="39" spans="1:5" ht="15.75" customHeight="1" thickBot="1">
      <c r="A39" s="1" t="s">
        <v>100</v>
      </c>
    </row>
    <row r="40" spans="1:5" ht="15" thickBot="1">
      <c r="A40" s="66"/>
      <c r="B40" s="144" t="s">
        <v>99</v>
      </c>
      <c r="C40" s="310" t="s">
        <v>103</v>
      </c>
      <c r="D40" s="332" t="s">
        <v>350</v>
      </c>
    </row>
    <row r="41" spans="1:5" s="63" customFormat="1" ht="20.100000000000001" customHeight="1">
      <c r="A41" s="141" t="s">
        <v>370</v>
      </c>
      <c r="B41" s="185"/>
      <c r="C41" s="311"/>
      <c r="D41" s="333"/>
    </row>
    <row r="42" spans="1:5" s="63" customFormat="1" ht="20.100000000000001" customHeight="1">
      <c r="A42" s="141" t="s">
        <v>339</v>
      </c>
      <c r="B42" s="185"/>
      <c r="C42" s="311"/>
      <c r="D42" s="71"/>
    </row>
    <row r="43" spans="1:5" s="63" customFormat="1" ht="19.5" customHeight="1">
      <c r="A43" s="235" t="s">
        <v>328</v>
      </c>
      <c r="B43" s="236"/>
      <c r="C43" s="308"/>
      <c r="D43" s="334" t="s">
        <v>349</v>
      </c>
    </row>
    <row r="44" spans="1:5" s="63" customFormat="1" ht="19.5" customHeight="1">
      <c r="A44" s="235" t="s">
        <v>340</v>
      </c>
      <c r="B44" s="236"/>
      <c r="C44" s="312"/>
      <c r="D44" s="335" t="s">
        <v>346</v>
      </c>
      <c r="E44" s="309"/>
    </row>
    <row r="45" spans="1:5" s="63" customFormat="1" ht="20.100000000000001" customHeight="1">
      <c r="A45" s="237" t="s">
        <v>96</v>
      </c>
      <c r="B45" s="185"/>
      <c r="C45" s="313"/>
      <c r="D45" s="71" t="s">
        <v>344</v>
      </c>
    </row>
    <row r="46" spans="1:5" s="63" customFormat="1" ht="20.100000000000001" customHeight="1">
      <c r="A46" s="235" t="s">
        <v>219</v>
      </c>
      <c r="B46" s="185"/>
      <c r="C46" s="308"/>
      <c r="D46" s="71" t="s">
        <v>345</v>
      </c>
    </row>
    <row r="47" spans="1:5" s="63" customFormat="1" ht="20.100000000000001" customHeight="1">
      <c r="A47" s="237" t="s">
        <v>97</v>
      </c>
      <c r="B47" s="185"/>
      <c r="C47" s="313"/>
      <c r="D47" s="71" t="s">
        <v>347</v>
      </c>
    </row>
    <row r="48" spans="1:5" s="63" customFormat="1" ht="20.100000000000001" customHeight="1">
      <c r="A48" s="237" t="s">
        <v>98</v>
      </c>
      <c r="B48" s="185"/>
      <c r="C48" s="313"/>
      <c r="D48" s="71" t="s">
        <v>347</v>
      </c>
    </row>
    <row r="49" spans="1:4" s="63" customFormat="1" ht="20.100000000000001" customHeight="1">
      <c r="A49" s="238" t="s">
        <v>220</v>
      </c>
      <c r="B49" s="185"/>
      <c r="C49" s="314"/>
      <c r="D49" s="71" t="s">
        <v>348</v>
      </c>
    </row>
    <row r="50" spans="1:4" s="63" customFormat="1" ht="20.100000000000001" customHeight="1">
      <c r="A50" s="238" t="s">
        <v>101</v>
      </c>
      <c r="B50" s="185"/>
      <c r="C50" s="314"/>
      <c r="D50" s="71"/>
    </row>
    <row r="51" spans="1:4" s="63" customFormat="1" ht="20.100000000000001" customHeight="1" thickBot="1">
      <c r="A51" s="239" t="s">
        <v>102</v>
      </c>
      <c r="B51" s="186"/>
      <c r="C51" s="315"/>
      <c r="D51" s="73"/>
    </row>
  </sheetData>
  <sheetProtection formatCells="0" formatColumns="0" formatRows="0"/>
  <protectedRanges>
    <protectedRange sqref="B2" name="範囲1"/>
    <protectedRange sqref="B3:B4" name="範囲1_1_1"/>
    <protectedRange sqref="C3:C4" name="範囲1_2"/>
  </protectedRanges>
  <mergeCells count="7">
    <mergeCell ref="B11:D11"/>
    <mergeCell ref="A5:D5"/>
    <mergeCell ref="B6:D6"/>
    <mergeCell ref="B7:D7"/>
    <mergeCell ref="B8:D8"/>
    <mergeCell ref="B10:D10"/>
    <mergeCell ref="B9:D9"/>
  </mergeCells>
  <phoneticPr fontId="2"/>
  <dataValidations count="10">
    <dataValidation type="list" allowBlank="1" showInputMessage="1" showErrorMessage="1" sqref="A17:A22" xr:uid="{8500A688-3D06-47F5-B229-4184B4410A72}">
      <formula1>"副審査員,審査研修員"</formula1>
    </dataValidation>
    <dataValidation type="list" allowBlank="1" showInputMessage="1" showErrorMessage="1" promptTitle="審査チーム派遣機関" prompt="本プログラムの審査を行った審査チーム派遣機関を選択してください。" sqref="B11:D11" xr:uid="{8837A720-735D-4DDA-BAA3-37842A3B3DA7}">
      <formula1>INDIRECT("審査チーム派遣機関!A2:A17")</formula1>
    </dataValidation>
    <dataValidation type="list" allowBlank="1" showInputMessage="1" showErrorMessage="1" error="前回中間審査は3年以内のはずです。_x000a_再入力をお願いします。" prompt="前回が中間審査の場合は、その実施年度を選択してください。_x000a_" sqref="C3" xr:uid="{22F9A3AC-754A-4805-BD9C-8668995A7010}">
      <formula1>"2025,2024,2023,2022,2021"</formula1>
    </dataValidation>
    <dataValidation type="list" operator="greaterThanOrEqual" allowBlank="1" showInputMessage="1" showErrorMessage="1" error="前回新規審査又は認定継続審査は今回の審査から5年以内のはずです。_x000a_再入力をお願いします。" prompt="今回が新規審査でない場合は、前回新規審査又は認定継続審査の実施年度を選択してください。_x000a_" sqref="C4" xr:uid="{D5F896BD-5FF7-4327-A0C0-9A1DB2A8C89A}">
      <formula1>"2025,2024,2023,2022,2021,2020,2019"</formula1>
    </dataValidation>
    <dataValidation type="list" allowBlank="1" showInputMessage="1" showErrorMessage="1" error="前回の審査種類を選択してください" prompt="前回新規審査又は認定継続審査で使用した認定基準を選択してください。_x000a_前回審査が中間審査の場合は、その前の新規審査又は認定継続審査について選択してください。_x000a_今回が新規審査の場合は「なし」としてください。" sqref="B4" xr:uid="{6EC3664A-A341-42A3-A7BD-63D4E6837BCC}">
      <formula1>INDIRECT("前回審査種類!$A$2:$A$5")</formula1>
    </dataValidation>
    <dataValidation type="list" allowBlank="1" showInputMessage="1" showErrorMessage="1" error="前回の審査種類を選択してください" prompt="前回が中間審査の場合、使用した認定基準を選択してください。_x000a_前回が中間審査でない場合は「なし」としてください。_x000a_本項目に記入する場合は、必ず下の「前回新規審査又は認定継続審査の項目にも記入してください。" sqref="B3" xr:uid="{2E1589B7-65E5-49A0-8526-9BF0BCE33E6B}">
      <formula1>INDIRECT("前回審査種類!$B$2:$B$3")</formula1>
    </dataValidation>
    <dataValidation type="list" allowBlank="1" showInputMessage="1" showErrorMessage="1" error="プログラムが審査申請した認定分野を選択してください" promptTitle="認定分野" prompt="プログラムが審査を申請した認定分野を選択してください。" sqref="B10:D10" xr:uid="{7212D970-30D1-4374-8AB1-AA04F9A9AC77}">
      <formula1>INDIRECT("分野名!$A$4:$A$27")</formula1>
    </dataValidation>
    <dataValidation imeMode="off" allowBlank="1" showInputMessage="1" showErrorMessage="1" sqref="B8:D8" xr:uid="{2156A75C-A8BB-4867-86BC-826DAF667867}"/>
    <dataValidation type="list" allowBlank="1" showInputMessage="1" showErrorMessage="1" error="今回の審査種類を選択してください" prompt="今回の審査種類を選択してください" sqref="B2" xr:uid="{CFF06EC6-F4E3-4078-BD79-82C0FE859C3B}">
      <formula1>"新規審査(審査年度からの認定を希望),新規審査(審査年度の前年度からの認定を希望),認定継続審査,中間審査（書類審査）,中間審査（通常審査）,再審査"</formula1>
    </dataValidation>
    <dataValidation type="list" imeMode="off" allowBlank="1" showInputMessage="1" showErrorMessage="1" promptTitle="認定種別" prompt="プログラムが審査を申請した認定種別を選択してください。" sqref="B9:D9" xr:uid="{F7246490-BBD5-4B7D-9736-BF45AA701013}">
      <formula1>"エンジニアリング系学士課程,エンジニアリング系修士課程,情報専門系学士課程,建築系学士修士課程"</formula1>
    </dataValidation>
  </dataValidations>
  <pageMargins left="0.78740157480314965" right="0.78740157480314965" top="0.78740157480314965" bottom="0.78740157480314965" header="0.51181102362204722" footer="0.51181102362204722"/>
  <pageSetup paperSize="9" scale="70" fitToHeight="10" orientation="portrait" verticalDpi="120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
  <sheetViews>
    <sheetView workbookViewId="0"/>
  </sheetViews>
  <sheetFormatPr defaultRowHeight="14.4"/>
  <cols>
    <col min="1" max="1" width="8" customWidth="1"/>
  </cols>
  <sheetData/>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91"/>
  <sheetViews>
    <sheetView workbookViewId="0">
      <selection activeCell="E23" sqref="E23"/>
    </sheetView>
  </sheetViews>
  <sheetFormatPr defaultRowHeight="14.4"/>
  <cols>
    <col min="1" max="1" width="60.5" bestFit="1" customWidth="1"/>
    <col min="2" max="2" width="3" customWidth="1"/>
    <col min="3" max="3" width="46.69921875" customWidth="1"/>
  </cols>
  <sheetData>
    <row r="2" spans="1:3">
      <c r="A2" t="s">
        <v>129</v>
      </c>
    </row>
    <row r="3" spans="1:3">
      <c r="A3" s="112"/>
      <c r="C3" t="s">
        <v>261</v>
      </c>
    </row>
    <row r="4" spans="1:3">
      <c r="A4" s="112" t="s">
        <v>113</v>
      </c>
    </row>
    <row r="5" spans="1:3">
      <c r="A5" s="112" t="s">
        <v>114</v>
      </c>
    </row>
    <row r="6" spans="1:3">
      <c r="A6" s="112" t="s">
        <v>241</v>
      </c>
    </row>
    <row r="7" spans="1:3">
      <c r="A7" s="112" t="s">
        <v>115</v>
      </c>
    </row>
    <row r="8" spans="1:3">
      <c r="A8" s="112" t="s">
        <v>116</v>
      </c>
    </row>
    <row r="9" spans="1:3">
      <c r="A9" s="112" t="s">
        <v>175</v>
      </c>
    </row>
    <row r="10" spans="1:3">
      <c r="A10" s="112" t="s">
        <v>119</v>
      </c>
    </row>
    <row r="11" spans="1:3">
      <c r="A11" s="112" t="s">
        <v>120</v>
      </c>
    </row>
    <row r="12" spans="1:3">
      <c r="A12" s="112" t="s">
        <v>121</v>
      </c>
    </row>
    <row r="13" spans="1:3">
      <c r="A13" s="112" t="s">
        <v>122</v>
      </c>
    </row>
    <row r="14" spans="1:3">
      <c r="A14" s="112" t="s">
        <v>123</v>
      </c>
    </row>
    <row r="15" spans="1:3">
      <c r="A15" s="112" t="s">
        <v>124</v>
      </c>
    </row>
    <row r="16" spans="1:3">
      <c r="A16" s="112" t="s">
        <v>125</v>
      </c>
    </row>
    <row r="17" spans="1:3">
      <c r="A17" s="112" t="s">
        <v>126</v>
      </c>
    </row>
    <row r="18" spans="1:3">
      <c r="A18" s="112" t="s">
        <v>127</v>
      </c>
    </row>
    <row r="19" spans="1:3">
      <c r="A19" s="112" t="s">
        <v>128</v>
      </c>
    </row>
    <row r="21" spans="1:3">
      <c r="A21" s="113" t="s">
        <v>130</v>
      </c>
      <c r="C21" t="s">
        <v>262</v>
      </c>
    </row>
    <row r="22" spans="1:3">
      <c r="A22" s="113" t="s">
        <v>311</v>
      </c>
    </row>
    <row r="23" spans="1:3">
      <c r="A23" s="113" t="s">
        <v>131</v>
      </c>
    </row>
    <row r="24" spans="1:3">
      <c r="A24" s="113" t="s">
        <v>242</v>
      </c>
    </row>
    <row r="25" spans="1:3">
      <c r="A25" s="113" t="s">
        <v>132</v>
      </c>
    </row>
    <row r="26" spans="1:3">
      <c r="A26" s="1"/>
    </row>
    <row r="27" spans="1:3">
      <c r="A27" s="114" t="s">
        <v>133</v>
      </c>
      <c r="C27" t="s">
        <v>263</v>
      </c>
    </row>
    <row r="29" spans="1:3">
      <c r="A29" s="115"/>
      <c r="C29" t="s">
        <v>159</v>
      </c>
    </row>
    <row r="30" spans="1:3">
      <c r="A30" s="115" t="s">
        <v>160</v>
      </c>
      <c r="C30" t="s">
        <v>158</v>
      </c>
    </row>
    <row r="31" spans="1:3">
      <c r="A31" s="115" t="s">
        <v>161</v>
      </c>
    </row>
    <row r="32" spans="1:3">
      <c r="A32" s="115" t="s">
        <v>162</v>
      </c>
    </row>
    <row r="33" spans="1:2">
      <c r="A33" s="115" t="s">
        <v>163</v>
      </c>
    </row>
    <row r="34" spans="1:2">
      <c r="A34" s="115" t="s">
        <v>117</v>
      </c>
    </row>
    <row r="35" spans="1:2">
      <c r="A35" s="115" t="s">
        <v>118</v>
      </c>
    </row>
    <row r="36" spans="1:2">
      <c r="A36" s="115" t="s">
        <v>116</v>
      </c>
    </row>
    <row r="37" spans="1:2">
      <c r="A37" s="115" t="s">
        <v>175</v>
      </c>
    </row>
    <row r="38" spans="1:2">
      <c r="A38" s="115" t="s">
        <v>164</v>
      </c>
    </row>
    <row r="39" spans="1:2">
      <c r="A39" s="115" t="s">
        <v>165</v>
      </c>
      <c r="B39" s="1"/>
    </row>
    <row r="40" spans="1:2">
      <c r="A40" s="115" t="s">
        <v>166</v>
      </c>
      <c r="B40" s="1"/>
    </row>
    <row r="41" spans="1:2">
      <c r="A41" s="115" t="s">
        <v>167</v>
      </c>
      <c r="B41" s="1"/>
    </row>
    <row r="42" spans="1:2">
      <c r="A42" s="115" t="s">
        <v>168</v>
      </c>
      <c r="B42" s="1"/>
    </row>
    <row r="43" spans="1:2">
      <c r="A43" s="115" t="s">
        <v>169</v>
      </c>
      <c r="B43" s="1"/>
    </row>
    <row r="44" spans="1:2">
      <c r="A44" s="115" t="s">
        <v>170</v>
      </c>
    </row>
    <row r="45" spans="1:2">
      <c r="A45" s="115" t="s">
        <v>171</v>
      </c>
    </row>
    <row r="46" spans="1:2">
      <c r="A46" s="115" t="s">
        <v>172</v>
      </c>
      <c r="B46" s="1"/>
    </row>
    <row r="47" spans="1:2">
      <c r="A47" s="115" t="s">
        <v>173</v>
      </c>
    </row>
    <row r="49" spans="1:1">
      <c r="A49" s="118"/>
    </row>
    <row r="50" spans="1:1">
      <c r="A50" s="118" t="s">
        <v>0</v>
      </c>
    </row>
    <row r="51" spans="1:1">
      <c r="A51" s="118" t="s">
        <v>1</v>
      </c>
    </row>
    <row r="52" spans="1:1">
      <c r="A52" s="118" t="s">
        <v>2</v>
      </c>
    </row>
    <row r="53" spans="1:1">
      <c r="A53" s="118" t="s">
        <v>3</v>
      </c>
    </row>
    <row r="54" spans="1:1">
      <c r="A54" s="118" t="s">
        <v>4</v>
      </c>
    </row>
    <row r="55" spans="1:1">
      <c r="A55" s="118" t="s">
        <v>176</v>
      </c>
    </row>
    <row r="56" spans="1:1">
      <c r="A56" s="118" t="s">
        <v>5</v>
      </c>
    </row>
    <row r="57" spans="1:1">
      <c r="A57" s="118" t="s">
        <v>6</v>
      </c>
    </row>
    <row r="58" spans="1:1">
      <c r="A58" s="118" t="s">
        <v>7</v>
      </c>
    </row>
    <row r="59" spans="1:1">
      <c r="A59" s="118" t="s">
        <v>8</v>
      </c>
    </row>
    <row r="60" spans="1:1">
      <c r="A60" s="118" t="s">
        <v>9</v>
      </c>
    </row>
    <row r="61" spans="1:1">
      <c r="A61" s="118" t="s">
        <v>10</v>
      </c>
    </row>
    <row r="62" spans="1:1">
      <c r="A62" s="118" t="s">
        <v>11</v>
      </c>
    </row>
    <row r="63" spans="1:1">
      <c r="A63" s="118" t="s">
        <v>12</v>
      </c>
    </row>
    <row r="64" spans="1:1">
      <c r="A64" s="118" t="s">
        <v>13</v>
      </c>
    </row>
    <row r="65" spans="1:1">
      <c r="A65" s="118" t="s">
        <v>14</v>
      </c>
    </row>
    <row r="86" spans="1:2">
      <c r="A86" s="1"/>
      <c r="B86" s="1"/>
    </row>
    <row r="87" spans="1:2">
      <c r="A87" s="1"/>
      <c r="B87" s="1"/>
    </row>
    <row r="88" spans="1:2">
      <c r="A88" s="1"/>
      <c r="B88" s="1"/>
    </row>
    <row r="89" spans="1:2">
      <c r="A89" s="1"/>
      <c r="B89" s="1"/>
    </row>
    <row r="90" spans="1:2">
      <c r="A90" s="1"/>
      <c r="B90" s="1"/>
    </row>
    <row r="91" spans="1:2">
      <c r="A91" s="1"/>
      <c r="B91" s="1"/>
    </row>
  </sheetData>
  <phoneticPr fontId="2"/>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B45"/>
  <sheetViews>
    <sheetView workbookViewId="0"/>
  </sheetViews>
  <sheetFormatPr defaultRowHeight="14.4"/>
  <cols>
    <col min="1" max="1" width="60.5" bestFit="1" customWidth="1"/>
    <col min="2" max="2" width="3" customWidth="1"/>
    <col min="3" max="3" width="46.69921875" customWidth="1"/>
  </cols>
  <sheetData>
    <row r="2" spans="1:1" ht="18" customHeight="1">
      <c r="A2" s="126" t="s">
        <v>16</v>
      </c>
    </row>
    <row r="3" spans="1:1" ht="18" customHeight="1">
      <c r="A3" s="127" t="s">
        <v>33</v>
      </c>
    </row>
    <row r="4" spans="1:1" ht="18" customHeight="1">
      <c r="A4" s="127"/>
    </row>
    <row r="5" spans="1:1" ht="18" customHeight="1">
      <c r="A5" s="128" t="s">
        <v>17</v>
      </c>
    </row>
    <row r="6" spans="1:1" ht="18" customHeight="1">
      <c r="A6" s="128" t="s">
        <v>18</v>
      </c>
    </row>
    <row r="7" spans="1:1" ht="18" customHeight="1">
      <c r="A7" s="128" t="s">
        <v>19</v>
      </c>
    </row>
    <row r="8" spans="1:1" ht="18" customHeight="1">
      <c r="A8" s="128" t="s">
        <v>20</v>
      </c>
    </row>
    <row r="9" spans="1:1" ht="18" customHeight="1">
      <c r="A9" s="128" t="s">
        <v>21</v>
      </c>
    </row>
    <row r="10" spans="1:1" ht="18" customHeight="1">
      <c r="A10" s="128" t="s">
        <v>22</v>
      </c>
    </row>
    <row r="11" spans="1:1" ht="18" customHeight="1">
      <c r="A11" s="128" t="s">
        <v>23</v>
      </c>
    </row>
    <row r="12" spans="1:1" ht="18" customHeight="1">
      <c r="A12" s="128" t="s">
        <v>24</v>
      </c>
    </row>
    <row r="13" spans="1:1" ht="18" customHeight="1">
      <c r="A13" s="128" t="s">
        <v>25</v>
      </c>
    </row>
    <row r="14" spans="1:1" ht="18" customHeight="1">
      <c r="A14" s="128" t="s">
        <v>26</v>
      </c>
    </row>
    <row r="15" spans="1:1" ht="18" customHeight="1">
      <c r="A15" s="128" t="s">
        <v>27</v>
      </c>
    </row>
    <row r="16" spans="1:1" ht="18" customHeight="1">
      <c r="A16" s="128" t="s">
        <v>28</v>
      </c>
    </row>
    <row r="17" spans="1:1" ht="18" customHeight="1">
      <c r="A17" s="128" t="s">
        <v>29</v>
      </c>
    </row>
    <row r="18" spans="1:1" ht="18" customHeight="1">
      <c r="A18" s="128" t="s">
        <v>30</v>
      </c>
    </row>
    <row r="19" spans="1:1" ht="18" customHeight="1">
      <c r="A19" s="128" t="s">
        <v>31</v>
      </c>
    </row>
    <row r="20" spans="1:1" ht="18" customHeight="1">
      <c r="A20" s="128" t="s">
        <v>32</v>
      </c>
    </row>
    <row r="40" spans="1:2">
      <c r="A40" s="1"/>
      <c r="B40" s="1"/>
    </row>
    <row r="41" spans="1:2">
      <c r="A41" s="1"/>
      <c r="B41" s="1"/>
    </row>
    <row r="42" spans="1:2">
      <c r="A42" s="1"/>
      <c r="B42" s="1"/>
    </row>
    <row r="43" spans="1:2">
      <c r="A43" s="1"/>
      <c r="B43" s="1"/>
    </row>
    <row r="44" spans="1:2">
      <c r="A44" s="1"/>
      <c r="B44" s="1"/>
    </row>
    <row r="45" spans="1:2">
      <c r="A45" s="1"/>
      <c r="B45" s="1"/>
    </row>
  </sheetData>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5"/>
  <sheetViews>
    <sheetView workbookViewId="0">
      <selection activeCell="B14" sqref="B14"/>
    </sheetView>
  </sheetViews>
  <sheetFormatPr defaultRowHeight="14.4"/>
  <cols>
    <col min="1" max="1" width="45.59765625" customWidth="1"/>
    <col min="2" max="2" width="44.59765625" customWidth="1"/>
  </cols>
  <sheetData>
    <row r="1" spans="1:2">
      <c r="A1" t="s">
        <v>308</v>
      </c>
      <c r="B1" t="s">
        <v>307</v>
      </c>
    </row>
    <row r="2" spans="1:2">
      <c r="A2" t="s">
        <v>34</v>
      </c>
      <c r="B2" t="s">
        <v>34</v>
      </c>
    </row>
    <row r="3" spans="1:2">
      <c r="A3" t="s">
        <v>284</v>
      </c>
      <c r="B3" t="s">
        <v>283</v>
      </c>
    </row>
    <row r="4" spans="1:2">
      <c r="A4" t="s">
        <v>285</v>
      </c>
    </row>
    <row r="5" spans="1:2">
      <c r="A5" t="s">
        <v>286</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A17"/>
  <sheetViews>
    <sheetView workbookViewId="0">
      <selection activeCell="C16" sqref="C16"/>
    </sheetView>
  </sheetViews>
  <sheetFormatPr defaultRowHeight="14.4"/>
  <cols>
    <col min="1" max="1" width="41.19921875" customWidth="1"/>
  </cols>
  <sheetData>
    <row r="2" spans="1:1" ht="16.5" customHeight="1">
      <c r="A2" s="201" t="s">
        <v>221</v>
      </c>
    </row>
    <row r="3" spans="1:1" ht="16.5" customHeight="1">
      <c r="A3" s="201" t="s">
        <v>222</v>
      </c>
    </row>
    <row r="4" spans="1:1" ht="16.5" customHeight="1">
      <c r="A4" s="201" t="s">
        <v>223</v>
      </c>
    </row>
    <row r="5" spans="1:1" ht="16.5" customHeight="1">
      <c r="A5" s="201" t="s">
        <v>310</v>
      </c>
    </row>
    <row r="6" spans="1:1" ht="16.5" customHeight="1">
      <c r="A6" s="201" t="s">
        <v>224</v>
      </c>
    </row>
    <row r="7" spans="1:1" ht="16.5" customHeight="1">
      <c r="A7" s="201" t="s">
        <v>225</v>
      </c>
    </row>
    <row r="8" spans="1:1" ht="16.5" customHeight="1">
      <c r="A8" s="201" t="s">
        <v>226</v>
      </c>
    </row>
    <row r="9" spans="1:1" ht="16.5" customHeight="1">
      <c r="A9" s="201" t="s">
        <v>227</v>
      </c>
    </row>
    <row r="10" spans="1:1" ht="16.5" customHeight="1">
      <c r="A10" s="201" t="s">
        <v>228</v>
      </c>
    </row>
    <row r="11" spans="1:1" ht="16.5" customHeight="1">
      <c r="A11" s="201" t="s">
        <v>229</v>
      </c>
    </row>
    <row r="12" spans="1:1" ht="16.5" customHeight="1">
      <c r="A12" s="201" t="s">
        <v>230</v>
      </c>
    </row>
    <row r="13" spans="1:1" ht="16.5" customHeight="1">
      <c r="A13" s="202" t="s">
        <v>237</v>
      </c>
    </row>
    <row r="14" spans="1:1" ht="16.5" customHeight="1">
      <c r="A14" s="201" t="s">
        <v>372</v>
      </c>
    </row>
    <row r="15" spans="1:1" ht="16.5" customHeight="1">
      <c r="A15" s="201" t="s">
        <v>231</v>
      </c>
    </row>
    <row r="16" spans="1:1" ht="16.5" customHeight="1">
      <c r="A16" s="201" t="s">
        <v>232</v>
      </c>
    </row>
    <row r="17" spans="1:1" ht="16.5" customHeight="1">
      <c r="A17" s="201" t="s">
        <v>233</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84"/>
  <sheetViews>
    <sheetView view="pageBreakPreview" zoomScale="110" zoomScaleNormal="100" zoomScaleSheetLayoutView="110" workbookViewId="0">
      <selection activeCell="H21" sqref="H21"/>
    </sheetView>
  </sheetViews>
  <sheetFormatPr defaultColWidth="9" defaultRowHeight="14.4"/>
  <cols>
    <col min="1" max="1" width="22.59765625" style="40" customWidth="1"/>
    <col min="2" max="5" width="22.59765625" customWidth="1"/>
  </cols>
  <sheetData>
    <row r="1" spans="1:5" ht="15" thickBot="1">
      <c r="A1" s="414" t="s">
        <v>152</v>
      </c>
      <c r="B1" s="414"/>
      <c r="C1" s="1"/>
      <c r="D1" s="1"/>
      <c r="E1" s="1"/>
    </row>
    <row r="2" spans="1:5">
      <c r="A2" s="415" t="s">
        <v>61</v>
      </c>
      <c r="B2" s="416"/>
      <c r="C2" s="416"/>
      <c r="D2" s="416"/>
      <c r="E2" s="417"/>
    </row>
    <row r="3" spans="1:5">
      <c r="A3" s="14" t="s">
        <v>62</v>
      </c>
      <c r="B3" s="418" t="s">
        <v>57</v>
      </c>
      <c r="C3" s="419"/>
      <c r="D3" s="419"/>
      <c r="E3" s="420"/>
    </row>
    <row r="4" spans="1:5">
      <c r="A4" s="187"/>
      <c r="B4" s="421" t="s">
        <v>321</v>
      </c>
      <c r="C4" s="421"/>
      <c r="D4" s="421"/>
      <c r="E4" s="422"/>
    </row>
    <row r="5" spans="1:5">
      <c r="A5" s="188"/>
      <c r="B5" s="412"/>
      <c r="C5" s="412"/>
      <c r="D5" s="412"/>
      <c r="E5" s="413"/>
    </row>
    <row r="6" spans="1:5">
      <c r="A6" s="188"/>
      <c r="B6" s="412" t="s">
        <v>389</v>
      </c>
      <c r="C6" s="412"/>
      <c r="D6" s="412"/>
      <c r="E6" s="413"/>
    </row>
    <row r="7" spans="1:5">
      <c r="A7" s="188"/>
      <c r="B7" s="412"/>
      <c r="C7" s="412"/>
      <c r="D7" s="412"/>
      <c r="E7" s="413"/>
    </row>
    <row r="8" spans="1:5">
      <c r="A8" s="188"/>
      <c r="B8" s="412" t="s">
        <v>390</v>
      </c>
      <c r="C8" s="412"/>
      <c r="D8" s="412"/>
      <c r="E8" s="413"/>
    </row>
    <row r="9" spans="1:5">
      <c r="A9" s="188"/>
      <c r="B9" s="412"/>
      <c r="C9" s="412"/>
      <c r="D9" s="412"/>
      <c r="E9" s="413"/>
    </row>
    <row r="10" spans="1:5">
      <c r="A10" s="188"/>
      <c r="B10" s="412" t="s">
        <v>136</v>
      </c>
      <c r="C10" s="412"/>
      <c r="D10" s="412"/>
      <c r="E10" s="413"/>
    </row>
    <row r="11" spans="1:5">
      <c r="A11" s="188"/>
      <c r="B11" s="412"/>
      <c r="C11" s="412"/>
      <c r="D11" s="412"/>
      <c r="E11" s="413"/>
    </row>
    <row r="12" spans="1:5">
      <c r="A12" s="188"/>
      <c r="B12" s="412" t="s">
        <v>319</v>
      </c>
      <c r="C12" s="412"/>
      <c r="D12" s="412"/>
      <c r="E12" s="413"/>
    </row>
    <row r="13" spans="1:5">
      <c r="A13" s="188"/>
      <c r="B13" s="412"/>
      <c r="C13" s="412"/>
      <c r="D13" s="412"/>
      <c r="E13" s="413"/>
    </row>
    <row r="14" spans="1:5" ht="13.95" customHeight="1">
      <c r="A14" s="188"/>
      <c r="B14" s="412" t="s">
        <v>320</v>
      </c>
      <c r="C14" s="412"/>
      <c r="D14" s="412"/>
      <c r="E14" s="413"/>
    </row>
    <row r="15" spans="1:5">
      <c r="A15" s="188"/>
      <c r="B15" s="412"/>
      <c r="C15" s="412"/>
      <c r="D15" s="412"/>
      <c r="E15" s="413"/>
    </row>
    <row r="16" spans="1:5" ht="13.95" customHeight="1">
      <c r="A16" s="188"/>
      <c r="B16" s="423" t="s">
        <v>391</v>
      </c>
      <c r="C16" s="424"/>
      <c r="D16" s="424"/>
      <c r="E16" s="425"/>
    </row>
    <row r="17" spans="1:7">
      <c r="A17" s="188"/>
      <c r="B17" s="423"/>
      <c r="C17" s="424"/>
      <c r="D17" s="424"/>
      <c r="E17" s="425"/>
    </row>
    <row r="18" spans="1:7" ht="13.95" customHeight="1">
      <c r="A18" s="188"/>
      <c r="B18" s="423" t="s">
        <v>354</v>
      </c>
      <c r="C18" s="424"/>
      <c r="D18" s="424"/>
      <c r="E18" s="425"/>
    </row>
    <row r="19" spans="1:7" ht="13.95" customHeight="1">
      <c r="A19" s="188"/>
      <c r="B19" s="423"/>
      <c r="C19" s="426"/>
      <c r="D19" s="426"/>
      <c r="E19" s="427"/>
    </row>
    <row r="20" spans="1:7">
      <c r="A20" s="188"/>
      <c r="B20" s="428" t="s">
        <v>392</v>
      </c>
      <c r="C20" s="426"/>
      <c r="D20" s="426"/>
      <c r="E20" s="427"/>
    </row>
    <row r="21" spans="1:7">
      <c r="A21" s="188"/>
      <c r="B21" s="428" t="s">
        <v>393</v>
      </c>
      <c r="C21" s="426"/>
      <c r="D21" s="426"/>
      <c r="E21" s="427"/>
    </row>
    <row r="22" spans="1:7">
      <c r="A22" s="188"/>
      <c r="B22" s="412"/>
      <c r="C22" s="412"/>
      <c r="D22" s="412"/>
      <c r="E22" s="413"/>
    </row>
    <row r="23" spans="1:7">
      <c r="A23" s="188"/>
      <c r="B23" s="412"/>
      <c r="C23" s="412"/>
      <c r="D23" s="412"/>
      <c r="E23" s="413"/>
    </row>
    <row r="24" spans="1:7">
      <c r="A24" s="188"/>
      <c r="B24" s="412"/>
      <c r="C24" s="412"/>
      <c r="D24" s="412"/>
      <c r="E24" s="413"/>
    </row>
    <row r="25" spans="1:7">
      <c r="A25" s="188"/>
      <c r="B25" s="412"/>
      <c r="C25" s="412"/>
      <c r="D25" s="412"/>
      <c r="E25" s="413"/>
    </row>
    <row r="26" spans="1:7">
      <c r="A26" s="188"/>
      <c r="B26" s="412"/>
      <c r="C26" s="412"/>
      <c r="D26" s="412"/>
      <c r="E26" s="413"/>
    </row>
    <row r="27" spans="1:7">
      <c r="A27" s="188"/>
      <c r="B27" s="412"/>
      <c r="C27" s="412"/>
      <c r="D27" s="412"/>
      <c r="E27" s="413"/>
    </row>
    <row r="28" spans="1:7" ht="15" thickBot="1">
      <c r="A28" s="189"/>
      <c r="B28" s="431"/>
      <c r="C28" s="431"/>
      <c r="D28" s="431"/>
      <c r="E28" s="432"/>
    </row>
    <row r="29" spans="1:7" ht="7.5" customHeight="1" thickBot="1">
      <c r="A29" s="24"/>
      <c r="B29" s="433"/>
      <c r="C29" s="434"/>
      <c r="D29" s="434"/>
      <c r="E29" s="434"/>
      <c r="G29" s="36"/>
    </row>
    <row r="30" spans="1:7">
      <c r="A30" s="435" t="s">
        <v>351</v>
      </c>
      <c r="B30" s="436"/>
      <c r="C30" s="436"/>
      <c r="D30" s="436"/>
      <c r="E30" s="437"/>
    </row>
    <row r="31" spans="1:7">
      <c r="A31" s="193" t="s">
        <v>62</v>
      </c>
      <c r="B31" s="438" t="s">
        <v>57</v>
      </c>
      <c r="C31" s="439"/>
      <c r="D31" s="439"/>
      <c r="E31" s="440"/>
    </row>
    <row r="32" spans="1:7">
      <c r="A32" s="190"/>
      <c r="B32" s="441" t="s">
        <v>352</v>
      </c>
      <c r="C32" s="441"/>
      <c r="D32" s="441"/>
      <c r="E32" s="442"/>
    </row>
    <row r="33" spans="1:5">
      <c r="A33" s="191"/>
      <c r="B33" s="429"/>
      <c r="C33" s="429"/>
      <c r="D33" s="429"/>
      <c r="E33" s="430"/>
    </row>
    <row r="34" spans="1:5">
      <c r="A34" s="191"/>
      <c r="B34" s="429"/>
      <c r="C34" s="429"/>
      <c r="D34" s="429"/>
      <c r="E34" s="430"/>
    </row>
    <row r="35" spans="1:5">
      <c r="A35" s="191"/>
      <c r="B35" s="429"/>
      <c r="C35" s="429"/>
      <c r="D35" s="429"/>
      <c r="E35" s="430"/>
    </row>
    <row r="36" spans="1:5">
      <c r="A36" s="191"/>
      <c r="B36" s="429"/>
      <c r="C36" s="429"/>
      <c r="D36" s="429"/>
      <c r="E36" s="430"/>
    </row>
    <row r="37" spans="1:5">
      <c r="A37" s="191"/>
      <c r="B37" s="429"/>
      <c r="C37" s="429"/>
      <c r="D37" s="429"/>
      <c r="E37" s="430"/>
    </row>
    <row r="38" spans="1:5">
      <c r="A38" s="191"/>
      <c r="B38" s="429"/>
      <c r="C38" s="429"/>
      <c r="D38" s="429"/>
      <c r="E38" s="430"/>
    </row>
    <row r="39" spans="1:5">
      <c r="A39" s="191"/>
      <c r="B39" s="429"/>
      <c r="C39" s="429"/>
      <c r="D39" s="429"/>
      <c r="E39" s="430"/>
    </row>
    <row r="40" spans="1:5">
      <c r="A40" s="191"/>
      <c r="B40" s="429"/>
      <c r="C40" s="429"/>
      <c r="D40" s="429"/>
      <c r="E40" s="430"/>
    </row>
    <row r="41" spans="1:5">
      <c r="A41" s="191"/>
      <c r="B41" s="429"/>
      <c r="C41" s="429"/>
      <c r="D41" s="429"/>
      <c r="E41" s="430"/>
    </row>
    <row r="42" spans="1:5">
      <c r="A42" s="191"/>
      <c r="B42" s="429"/>
      <c r="C42" s="429"/>
      <c r="D42" s="429"/>
      <c r="E42" s="430"/>
    </row>
    <row r="43" spans="1:5">
      <c r="A43" s="191"/>
      <c r="B43" s="429"/>
      <c r="C43" s="429"/>
      <c r="D43" s="429"/>
      <c r="E43" s="430"/>
    </row>
    <row r="44" spans="1:5">
      <c r="A44" s="191"/>
      <c r="B44" s="429"/>
      <c r="C44" s="429"/>
      <c r="D44" s="429"/>
      <c r="E44" s="430"/>
    </row>
    <row r="45" spans="1:5">
      <c r="A45" s="191"/>
      <c r="B45" s="429"/>
      <c r="C45" s="429"/>
      <c r="D45" s="429"/>
      <c r="E45" s="430"/>
    </row>
    <row r="46" spans="1:5">
      <c r="A46" s="191"/>
      <c r="B46" s="429"/>
      <c r="C46" s="429"/>
      <c r="D46" s="429"/>
      <c r="E46" s="430"/>
    </row>
    <row r="47" spans="1:5">
      <c r="A47" s="191"/>
      <c r="B47" s="429"/>
      <c r="C47" s="429"/>
      <c r="D47" s="429"/>
      <c r="E47" s="430"/>
    </row>
    <row r="48" spans="1:5">
      <c r="A48" s="191"/>
      <c r="B48" s="429"/>
      <c r="C48" s="429"/>
      <c r="D48" s="429"/>
      <c r="E48" s="430"/>
    </row>
    <row r="49" spans="1:5">
      <c r="A49" s="191"/>
      <c r="B49" s="429"/>
      <c r="C49" s="429"/>
      <c r="D49" s="429"/>
      <c r="E49" s="430"/>
    </row>
    <row r="50" spans="1:5">
      <c r="A50" s="191"/>
      <c r="B50" s="429"/>
      <c r="C50" s="429"/>
      <c r="D50" s="429"/>
      <c r="E50" s="430"/>
    </row>
    <row r="51" spans="1:5">
      <c r="A51" s="191"/>
      <c r="B51" s="429"/>
      <c r="C51" s="429"/>
      <c r="D51" s="429"/>
      <c r="E51" s="430"/>
    </row>
    <row r="52" spans="1:5">
      <c r="A52" s="191"/>
      <c r="B52" s="429"/>
      <c r="C52" s="429"/>
      <c r="D52" s="429"/>
      <c r="E52" s="430"/>
    </row>
    <row r="53" spans="1:5">
      <c r="A53" s="191"/>
      <c r="B53" s="429"/>
      <c r="C53" s="429"/>
      <c r="D53" s="429"/>
      <c r="E53" s="430"/>
    </row>
    <row r="54" spans="1:5">
      <c r="A54" s="191"/>
      <c r="B54" s="429"/>
      <c r="C54" s="429"/>
      <c r="D54" s="429"/>
      <c r="E54" s="430"/>
    </row>
    <row r="55" spans="1:5">
      <c r="A55" s="191"/>
      <c r="B55" s="429"/>
      <c r="C55" s="429"/>
      <c r="D55" s="429"/>
      <c r="E55" s="430"/>
    </row>
    <row r="56" spans="1:5">
      <c r="A56" s="191"/>
      <c r="B56" s="429"/>
      <c r="C56" s="429"/>
      <c r="D56" s="429"/>
      <c r="E56" s="430"/>
    </row>
    <row r="57" spans="1:5">
      <c r="A57" s="191"/>
      <c r="B57" s="429"/>
      <c r="C57" s="429"/>
      <c r="D57" s="429"/>
      <c r="E57" s="430"/>
    </row>
    <row r="58" spans="1:5">
      <c r="A58" s="191"/>
      <c r="B58" s="429"/>
      <c r="C58" s="429"/>
      <c r="D58" s="429"/>
      <c r="E58" s="430"/>
    </row>
    <row r="59" spans="1:5" ht="4.5" customHeight="1">
      <c r="A59" s="191"/>
      <c r="B59" s="429"/>
      <c r="C59" s="429"/>
      <c r="D59" s="429"/>
      <c r="E59" s="430"/>
    </row>
    <row r="60" spans="1:5" ht="4.5" customHeight="1">
      <c r="A60" s="191"/>
      <c r="B60" s="429"/>
      <c r="C60" s="429"/>
      <c r="D60" s="429"/>
      <c r="E60" s="430"/>
    </row>
    <row r="61" spans="1:5" ht="4.5" customHeight="1" thickBot="1">
      <c r="A61" s="192"/>
      <c r="B61" s="443"/>
      <c r="C61" s="443"/>
      <c r="D61" s="443"/>
      <c r="E61" s="444"/>
    </row>
    <row r="62" spans="1:5" ht="7.5" customHeight="1" thickBot="1">
      <c r="A62" s="24"/>
      <c r="B62" s="433"/>
      <c r="C62" s="434"/>
      <c r="D62" s="434"/>
      <c r="E62" s="434"/>
    </row>
    <row r="63" spans="1:5">
      <c r="A63" s="435" t="s">
        <v>353</v>
      </c>
      <c r="B63" s="436"/>
      <c r="C63" s="436"/>
      <c r="D63" s="436"/>
      <c r="E63" s="437"/>
    </row>
    <row r="64" spans="1:5">
      <c r="A64" s="193" t="s">
        <v>62</v>
      </c>
      <c r="B64" s="445" t="s">
        <v>57</v>
      </c>
      <c r="C64" s="446"/>
      <c r="D64" s="446"/>
      <c r="E64" s="447"/>
    </row>
    <row r="65" spans="1:5">
      <c r="A65" s="187"/>
      <c r="B65" s="421" t="s">
        <v>383</v>
      </c>
      <c r="C65" s="421"/>
      <c r="D65" s="421"/>
      <c r="E65" s="422"/>
    </row>
    <row r="66" spans="1:5">
      <c r="A66" s="188"/>
      <c r="B66" s="412" t="s">
        <v>384</v>
      </c>
      <c r="C66" s="412"/>
      <c r="D66" s="412"/>
      <c r="E66" s="413"/>
    </row>
    <row r="67" spans="1:5">
      <c r="A67" s="188"/>
      <c r="B67" s="412" t="s">
        <v>138</v>
      </c>
      <c r="C67" s="412"/>
      <c r="D67" s="412"/>
      <c r="E67" s="413"/>
    </row>
    <row r="68" spans="1:5">
      <c r="A68" s="188"/>
      <c r="B68" s="412" t="s">
        <v>385</v>
      </c>
      <c r="C68" s="412"/>
      <c r="D68" s="412"/>
      <c r="E68" s="413"/>
    </row>
    <row r="69" spans="1:5">
      <c r="A69" s="188"/>
      <c r="B69" s="412" t="s">
        <v>386</v>
      </c>
      <c r="C69" s="412"/>
      <c r="D69" s="412"/>
      <c r="E69" s="413"/>
    </row>
    <row r="70" spans="1:5">
      <c r="A70" s="188"/>
      <c r="B70" s="412"/>
      <c r="C70" s="412"/>
      <c r="D70" s="412"/>
      <c r="E70" s="413"/>
    </row>
    <row r="71" spans="1:5">
      <c r="A71" s="188"/>
      <c r="B71" s="412" t="s">
        <v>211</v>
      </c>
      <c r="C71" s="412"/>
      <c r="D71" s="412"/>
      <c r="E71" s="413"/>
    </row>
    <row r="72" spans="1:5">
      <c r="A72" s="188"/>
      <c r="B72" s="412"/>
      <c r="C72" s="412"/>
      <c r="D72" s="412"/>
      <c r="E72" s="413"/>
    </row>
    <row r="73" spans="1:5">
      <c r="A73" s="188"/>
      <c r="B73" s="412" t="s">
        <v>137</v>
      </c>
      <c r="C73" s="412"/>
      <c r="D73" s="412"/>
      <c r="E73" s="413"/>
    </row>
    <row r="74" spans="1:5">
      <c r="A74" s="188"/>
      <c r="B74" s="412" t="s">
        <v>387</v>
      </c>
      <c r="C74" s="412"/>
      <c r="D74" s="412"/>
      <c r="E74" s="413"/>
    </row>
    <row r="75" spans="1:5">
      <c r="A75" s="188"/>
      <c r="B75" s="412" t="s">
        <v>388</v>
      </c>
      <c r="C75" s="412"/>
      <c r="D75" s="412"/>
      <c r="E75" s="413"/>
    </row>
    <row r="76" spans="1:5">
      <c r="A76" s="188"/>
      <c r="B76" s="412"/>
      <c r="C76" s="412"/>
      <c r="D76" s="412"/>
      <c r="E76" s="413"/>
    </row>
    <row r="77" spans="1:5">
      <c r="A77" s="188"/>
      <c r="B77" s="412" t="s">
        <v>212</v>
      </c>
      <c r="C77" s="412"/>
      <c r="D77" s="412"/>
      <c r="E77" s="413"/>
    </row>
    <row r="78" spans="1:5">
      <c r="A78" s="188"/>
      <c r="B78" s="412"/>
      <c r="C78" s="412"/>
      <c r="D78" s="412"/>
      <c r="E78" s="413"/>
    </row>
    <row r="79" spans="1:5">
      <c r="A79" s="188"/>
      <c r="B79" s="412"/>
      <c r="C79" s="412"/>
      <c r="D79" s="412"/>
      <c r="E79" s="413"/>
    </row>
    <row r="80" spans="1:5">
      <c r="A80" s="188"/>
      <c r="B80" s="412"/>
      <c r="C80" s="412"/>
      <c r="D80" s="412"/>
      <c r="E80" s="413"/>
    </row>
    <row r="81" spans="1:5">
      <c r="A81" s="188"/>
      <c r="B81" s="412"/>
      <c r="C81" s="412"/>
      <c r="D81" s="412"/>
      <c r="E81" s="413"/>
    </row>
    <row r="82" spans="1:5" ht="5.25" customHeight="1">
      <c r="A82" s="188"/>
      <c r="B82" s="412"/>
      <c r="C82" s="412"/>
      <c r="D82" s="412"/>
      <c r="E82" s="413"/>
    </row>
    <row r="83" spans="1:5" ht="5.25" customHeight="1">
      <c r="A83" s="188"/>
      <c r="B83" s="429"/>
      <c r="C83" s="429"/>
      <c r="D83" s="429"/>
      <c r="E83" s="430"/>
    </row>
    <row r="84" spans="1:5" ht="5.25" customHeight="1" thickBot="1">
      <c r="A84" s="189"/>
      <c r="B84" s="443"/>
      <c r="C84" s="443"/>
      <c r="D84" s="443"/>
      <c r="E84" s="444"/>
    </row>
  </sheetData>
  <sheetProtection sheet="1" formatCells="0" formatRows="0"/>
  <mergeCells count="84">
    <mergeCell ref="B84:E84"/>
    <mergeCell ref="B73:E73"/>
    <mergeCell ref="B74:E74"/>
    <mergeCell ref="B75:E75"/>
    <mergeCell ref="B76:E76"/>
    <mergeCell ref="B77:E77"/>
    <mergeCell ref="B78:E78"/>
    <mergeCell ref="B79:E79"/>
    <mergeCell ref="B80:E80"/>
    <mergeCell ref="B81:E81"/>
    <mergeCell ref="B82:E82"/>
    <mergeCell ref="B83:E83"/>
    <mergeCell ref="B72:E72"/>
    <mergeCell ref="B61:E61"/>
    <mergeCell ref="B62:E62"/>
    <mergeCell ref="A63:E63"/>
    <mergeCell ref="B64:E64"/>
    <mergeCell ref="B65:E65"/>
    <mergeCell ref="B66:E66"/>
    <mergeCell ref="B67:E67"/>
    <mergeCell ref="B68:E68"/>
    <mergeCell ref="B69:E69"/>
    <mergeCell ref="B70:E70"/>
    <mergeCell ref="B71:E71"/>
    <mergeCell ref="B60:E60"/>
    <mergeCell ref="B49:E49"/>
    <mergeCell ref="B50:E50"/>
    <mergeCell ref="B51:E51"/>
    <mergeCell ref="B52:E52"/>
    <mergeCell ref="B53:E53"/>
    <mergeCell ref="B54:E54"/>
    <mergeCell ref="B55:E55"/>
    <mergeCell ref="B56:E56"/>
    <mergeCell ref="B57:E57"/>
    <mergeCell ref="B58:E58"/>
    <mergeCell ref="B59:E59"/>
    <mergeCell ref="B48:E48"/>
    <mergeCell ref="B37:E37"/>
    <mergeCell ref="B38:E38"/>
    <mergeCell ref="B39:E39"/>
    <mergeCell ref="B40:E40"/>
    <mergeCell ref="B41:E41"/>
    <mergeCell ref="B42:E42"/>
    <mergeCell ref="B43:E43"/>
    <mergeCell ref="B44:E44"/>
    <mergeCell ref="B45:E45"/>
    <mergeCell ref="B46:E46"/>
    <mergeCell ref="B47:E47"/>
    <mergeCell ref="B36:E36"/>
    <mergeCell ref="B25:E25"/>
    <mergeCell ref="B26:E26"/>
    <mergeCell ref="B27:E27"/>
    <mergeCell ref="B28:E28"/>
    <mergeCell ref="B29:E29"/>
    <mergeCell ref="A30:E30"/>
    <mergeCell ref="B31:E31"/>
    <mergeCell ref="B32:E32"/>
    <mergeCell ref="B33:E33"/>
    <mergeCell ref="B34:E34"/>
    <mergeCell ref="B35:E35"/>
    <mergeCell ref="B24:E24"/>
    <mergeCell ref="B13:E13"/>
    <mergeCell ref="B14:E14"/>
    <mergeCell ref="B15:E15"/>
    <mergeCell ref="B16:E16"/>
    <mergeCell ref="B17:E17"/>
    <mergeCell ref="B18:E18"/>
    <mergeCell ref="B19:E19"/>
    <mergeCell ref="B20:E20"/>
    <mergeCell ref="B21:E21"/>
    <mergeCell ref="B22:E22"/>
    <mergeCell ref="B23:E23"/>
    <mergeCell ref="B12:E12"/>
    <mergeCell ref="A1:B1"/>
    <mergeCell ref="A2:E2"/>
    <mergeCell ref="B3:E3"/>
    <mergeCell ref="B4:E4"/>
    <mergeCell ref="B5:E5"/>
    <mergeCell ref="B6:E6"/>
    <mergeCell ref="B7:E7"/>
    <mergeCell ref="B8:E8"/>
    <mergeCell ref="B9:E9"/>
    <mergeCell ref="B10:E10"/>
    <mergeCell ref="B11:E11"/>
  </mergeCells>
  <phoneticPr fontId="2"/>
  <pageMargins left="0.78740157480314965" right="0.78740157480314965" top="0.78740157480314965" bottom="0.78740157480314965" header="0.51181102362204722" footer="0.51181102362204722"/>
  <pageSetup paperSize="9" scale="70" fitToHeight="2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CE77-9A1A-4F1C-818E-9B2BDED8AA12}">
  <sheetPr codeName="Sheet8"/>
  <dimension ref="A1:F40"/>
  <sheetViews>
    <sheetView showGridLines="0" showZeros="0" view="pageBreakPreview" zoomScale="120" zoomScaleNormal="85" zoomScaleSheetLayoutView="120" workbookViewId="0">
      <selection activeCell="D6" sqref="D6"/>
    </sheetView>
  </sheetViews>
  <sheetFormatPr defaultColWidth="13" defaultRowHeight="14.4"/>
  <cols>
    <col min="1" max="1" width="5.796875" customWidth="1"/>
    <col min="2" max="2" width="42.5" customWidth="1"/>
    <col min="3" max="3" width="10" customWidth="1"/>
    <col min="4" max="4" width="9.59765625" customWidth="1"/>
    <col min="5" max="5" width="2.796875" customWidth="1"/>
    <col min="6" max="6" width="22" customWidth="1"/>
  </cols>
  <sheetData>
    <row r="1" spans="1:6" ht="34.950000000000003" customHeight="1">
      <c r="A1" s="448" t="s">
        <v>373</v>
      </c>
      <c r="B1" s="448"/>
      <c r="C1" s="448"/>
      <c r="D1" s="448"/>
    </row>
    <row r="2" spans="1:6" ht="24.75" customHeight="1" thickBot="1">
      <c r="A2" s="103" t="s">
        <v>287</v>
      </c>
      <c r="C2" s="449"/>
      <c r="D2" s="450"/>
    </row>
    <row r="3" spans="1:6" ht="37.5" customHeight="1" thickBot="1">
      <c r="A3" s="149" t="s">
        <v>63</v>
      </c>
      <c r="B3" s="150" t="s">
        <v>243</v>
      </c>
      <c r="C3" s="295" t="s">
        <v>140</v>
      </c>
      <c r="D3" s="296" t="s">
        <v>234</v>
      </c>
      <c r="E3" s="51"/>
      <c r="F3" s="451" t="s">
        <v>323</v>
      </c>
    </row>
    <row r="4" spans="1:6" ht="15.6" thickBot="1">
      <c r="A4" s="98" t="s">
        <v>81</v>
      </c>
      <c r="B4" s="97" t="s">
        <v>44</v>
      </c>
      <c r="C4" s="145"/>
      <c r="D4" s="52"/>
      <c r="E4" s="51"/>
      <c r="F4" s="452"/>
    </row>
    <row r="5" spans="1:6" ht="81.75" customHeight="1">
      <c r="A5" s="99" t="s">
        <v>288</v>
      </c>
      <c r="B5" s="31" t="s">
        <v>289</v>
      </c>
      <c r="C5" s="32"/>
      <c r="D5" s="33"/>
      <c r="E5" s="51"/>
      <c r="F5" s="452"/>
    </row>
    <row r="6" spans="1:6" ht="118.5" customHeight="1" thickBot="1">
      <c r="A6" s="100" t="s">
        <v>290</v>
      </c>
      <c r="B6" s="29" t="s">
        <v>244</v>
      </c>
      <c r="C6" s="32"/>
      <c r="D6" s="33"/>
      <c r="E6" s="51"/>
      <c r="F6" s="452"/>
    </row>
    <row r="7" spans="1:6" ht="15.6" thickBot="1">
      <c r="A7" s="146" t="s">
        <v>41</v>
      </c>
      <c r="B7" s="147" t="s">
        <v>68</v>
      </c>
      <c r="C7" s="145"/>
      <c r="D7" s="52"/>
      <c r="F7" s="452"/>
    </row>
    <row r="8" spans="1:6" ht="119.4" thickBot="1">
      <c r="A8" s="276" t="s">
        <v>69</v>
      </c>
      <c r="B8" s="277" t="s">
        <v>245</v>
      </c>
      <c r="C8" s="32"/>
      <c r="D8" s="33"/>
      <c r="E8" s="50"/>
      <c r="F8" s="453"/>
    </row>
    <row r="9" spans="1:6" ht="64.8">
      <c r="A9" s="99" t="s">
        <v>70</v>
      </c>
      <c r="B9" s="35" t="s">
        <v>291</v>
      </c>
      <c r="C9" s="32"/>
      <c r="D9" s="33"/>
      <c r="E9" s="50"/>
      <c r="F9" s="51"/>
    </row>
    <row r="10" spans="1:6" ht="112.05" customHeight="1">
      <c r="A10" s="102" t="s">
        <v>71</v>
      </c>
      <c r="B10" s="27" t="s">
        <v>246</v>
      </c>
      <c r="C10" s="32"/>
      <c r="D10" s="33"/>
      <c r="E10" s="50"/>
      <c r="F10" s="50"/>
    </row>
    <row r="11" spans="1:6" ht="66.45" customHeight="1">
      <c r="A11" s="278" t="s">
        <v>72</v>
      </c>
      <c r="B11" s="28" t="s">
        <v>257</v>
      </c>
      <c r="C11" s="32"/>
      <c r="D11" s="33"/>
      <c r="E11" s="50"/>
      <c r="F11" s="50"/>
    </row>
    <row r="12" spans="1:6" ht="87" thickBot="1">
      <c r="A12" s="279" t="s">
        <v>73</v>
      </c>
      <c r="B12" s="96" t="s">
        <v>258</v>
      </c>
      <c r="C12" s="32"/>
      <c r="D12" s="33"/>
      <c r="E12" s="50"/>
      <c r="F12" s="50"/>
    </row>
    <row r="13" spans="1:6" ht="18.45" customHeight="1" thickBot="1">
      <c r="A13" s="101" t="s">
        <v>42</v>
      </c>
      <c r="B13" s="34" t="s">
        <v>74</v>
      </c>
      <c r="C13" s="145"/>
      <c r="D13" s="52"/>
      <c r="E13" s="50"/>
      <c r="F13" s="50"/>
    </row>
    <row r="14" spans="1:6" ht="94.05" customHeight="1">
      <c r="A14" s="280" t="s">
        <v>43</v>
      </c>
      <c r="B14" s="281" t="s">
        <v>292</v>
      </c>
      <c r="C14" s="32"/>
      <c r="D14" s="33"/>
      <c r="E14" s="50"/>
      <c r="F14" s="50"/>
    </row>
    <row r="15" spans="1:6" ht="51" customHeight="1" thickBot="1">
      <c r="A15" s="282" t="s">
        <v>46</v>
      </c>
      <c r="B15" s="283" t="s">
        <v>259</v>
      </c>
      <c r="C15" s="284"/>
      <c r="D15" s="285"/>
      <c r="E15" s="50"/>
      <c r="F15" s="50"/>
    </row>
    <row r="16" spans="1:6" ht="18.45" customHeight="1" thickBot="1">
      <c r="A16" s="101" t="s">
        <v>47</v>
      </c>
      <c r="B16" s="34" t="s">
        <v>293</v>
      </c>
      <c r="C16" s="145"/>
      <c r="D16" s="52"/>
      <c r="E16" s="50"/>
      <c r="F16" s="50"/>
    </row>
    <row r="17" spans="1:4" ht="88.95" customHeight="1">
      <c r="A17" s="102" t="s">
        <v>45</v>
      </c>
      <c r="B17" s="28" t="s">
        <v>294</v>
      </c>
      <c r="C17" s="32"/>
      <c r="D17" s="33"/>
    </row>
    <row r="18" spans="1:4" ht="43.8" thickBot="1">
      <c r="A18" s="100" t="s">
        <v>87</v>
      </c>
      <c r="B18" s="29" t="s">
        <v>260</v>
      </c>
      <c r="C18" s="30"/>
      <c r="D18" s="287"/>
    </row>
    <row r="19" spans="1:4" ht="15">
      <c r="A19" s="288"/>
      <c r="B19" s="289"/>
      <c r="C19" s="290"/>
      <c r="D19" s="290"/>
    </row>
    <row r="20" spans="1:4">
      <c r="A20" s="291"/>
      <c r="B20" s="286"/>
      <c r="C20" s="292"/>
      <c r="D20" s="292"/>
    </row>
    <row r="21" spans="1:4" ht="15">
      <c r="A21" s="288"/>
      <c r="B21" s="289"/>
      <c r="C21" s="290"/>
      <c r="D21" s="290"/>
    </row>
    <row r="22" spans="1:4" ht="15">
      <c r="A22" s="288"/>
      <c r="B22" s="289"/>
      <c r="C22" s="290"/>
      <c r="D22" s="290"/>
    </row>
    <row r="23" spans="1:4" ht="15">
      <c r="A23" s="288"/>
      <c r="B23" s="289"/>
      <c r="C23" s="290"/>
      <c r="D23" s="290"/>
    </row>
    <row r="24" spans="1:4" ht="15">
      <c r="A24" s="288"/>
      <c r="B24" s="289"/>
      <c r="C24" s="290"/>
      <c r="D24" s="290"/>
    </row>
    <row r="25" spans="1:4">
      <c r="A25" s="291"/>
      <c r="B25" s="286"/>
      <c r="C25" s="292"/>
      <c r="D25" s="292"/>
    </row>
    <row r="26" spans="1:4" ht="15">
      <c r="A26" s="288"/>
      <c r="B26" s="289"/>
      <c r="C26" s="290"/>
      <c r="D26" s="290"/>
    </row>
    <row r="27" spans="1:4" ht="15">
      <c r="A27" s="288"/>
      <c r="B27" s="289"/>
      <c r="C27" s="290"/>
      <c r="D27" s="290"/>
    </row>
    <row r="28" spans="1:4" ht="15">
      <c r="A28" s="291"/>
      <c r="B28" s="286"/>
      <c r="C28" s="290"/>
      <c r="D28" s="290"/>
    </row>
    <row r="29" spans="1:4" ht="15">
      <c r="A29" s="288"/>
      <c r="B29" s="289"/>
      <c r="C29" s="290"/>
      <c r="D29" s="290"/>
    </row>
    <row r="30" spans="1:4" ht="15">
      <c r="A30" s="288"/>
      <c r="B30" s="293"/>
      <c r="C30" s="290"/>
      <c r="D30" s="290"/>
    </row>
    <row r="31" spans="1:4" ht="15">
      <c r="A31" s="288"/>
      <c r="B31" s="289"/>
      <c r="C31" s="290"/>
      <c r="D31" s="290"/>
    </row>
    <row r="32" spans="1:4" ht="15">
      <c r="A32" s="288"/>
      <c r="B32" s="289"/>
      <c r="C32" s="290"/>
      <c r="D32" s="290"/>
    </row>
    <row r="33" spans="1:4" ht="15">
      <c r="A33" s="288"/>
      <c r="B33" s="289"/>
      <c r="C33" s="290"/>
      <c r="D33" s="290"/>
    </row>
    <row r="34" spans="1:4" ht="15">
      <c r="A34" s="291"/>
      <c r="B34" s="286"/>
      <c r="C34" s="290"/>
      <c r="D34" s="290"/>
    </row>
    <row r="35" spans="1:4">
      <c r="A35" s="291"/>
      <c r="B35" s="286"/>
      <c r="C35" s="292"/>
      <c r="D35" s="292"/>
    </row>
    <row r="36" spans="1:4" ht="15">
      <c r="A36" s="288"/>
      <c r="B36" s="289"/>
      <c r="C36" s="290"/>
      <c r="D36" s="290"/>
    </row>
    <row r="37" spans="1:4" ht="15">
      <c r="A37" s="288"/>
      <c r="B37" s="289"/>
      <c r="C37" s="290"/>
      <c r="D37" s="290"/>
    </row>
    <row r="38" spans="1:4" ht="15">
      <c r="A38" s="288"/>
      <c r="B38" s="289"/>
      <c r="C38" s="290"/>
      <c r="D38" s="290"/>
    </row>
    <row r="39" spans="1:4">
      <c r="A39" s="291"/>
      <c r="B39" s="286"/>
      <c r="C39" s="292"/>
      <c r="D39" s="292"/>
    </row>
    <row r="40" spans="1:4" ht="15">
      <c r="A40" s="288"/>
      <c r="B40" s="289"/>
      <c r="C40" s="290"/>
      <c r="D40" s="290"/>
    </row>
  </sheetData>
  <sheetProtection sheet="1" formatCells="0" formatColumns="0" formatRows="0"/>
  <mergeCells count="3">
    <mergeCell ref="A1:D1"/>
    <mergeCell ref="C2:D2"/>
    <mergeCell ref="F3:F8"/>
  </mergeCells>
  <phoneticPr fontId="2"/>
  <dataValidations xWindow="660" yWindow="652" count="8">
    <dataValidation type="list" imeMode="off" allowBlank="1" showInputMessage="1" showErrorMessage="1" error="A, C, W, D,-(半角英字)のいずれか" prompt="S, W，D（半角英字）のいずれか。_x000a_前回審査が中間審査の場合、その結果を記入してください。" sqref="D5:D6 D8:D12 D14:D18" xr:uid="{63449695-DA76-4675-AF15-5F75C2CC0529}">
      <formula1>"S,W,D,-"</formula1>
    </dataValidation>
    <dataValidation type="list" imeMode="off" allowBlank="1" showInputMessage="1" showErrorMessage="1" error="A, C, W, D,-(半角英字)のいずれか" prompt="S，W，D（半角英字）のいずれか。_x000a_前回審査が中間審査の場合、その結果を記入してください。" sqref="D4 D7 D13" xr:uid="{77816127-A71A-4032-A4CD-35A9B3739416}">
      <formula1>"S,W,D"</formula1>
    </dataValidation>
    <dataValidation type="list" imeMode="off" allowBlank="1" showInputMessage="1" showErrorMessage="1" error="A, C, W, D,-(半角英字)のいずれか" prompt="S，W，D（半角英字）のいずれか。_x000a_6年以内に新規審査または認定継続審査があった場合、その結果を記入してください。" sqref="C4 C7 C13" xr:uid="{47459674-8DED-4B42-ABCD-E10D2147D206}">
      <formula1>"S,W,D"</formula1>
    </dataValidation>
    <dataValidation type="list" imeMode="off" allowBlank="1" showInputMessage="1" showErrorMessage="1" error="A, C, [C], W, D,-(半角英字)のいずれか" prompt="S，W，D（半角英字）のいずれか。_x000a_6年以内に新規審査または認定継続審査があった場合、その結果を記入してください。" sqref="C5:C6 C8:C12 C14:C18" xr:uid="{3EB57A17-B48E-4EBB-B8D5-4FF1C58AE204}">
      <formula1>"S,W,D,-"</formula1>
    </dataValidation>
    <dataValidation type="list" imeMode="off" allowBlank="1" showInputMessage="1" showErrorMessage="1" error="A, C, W, D,-(半角英字)のいずれか" prompt="A，C，W，D（半角英字）のいずれか。_x000a_前回審査が中間審査の場合、その結果を記入してください。" sqref="D28 D34" xr:uid="{6E72A32F-04B0-426C-AE78-D424DED3EB59}">
      <formula1>"A,C,W,D"</formula1>
    </dataValidation>
    <dataValidation type="list" imeMode="off" allowBlank="1" showInputMessage="1" showErrorMessage="1" error="A, C, [C], W, D,-(半角英字)のいずれか" prompt="A，C，[C]，W，D（半角英字）のいずれか。_x000a_6年以内に新規審査または認定継続審査があった場合、その結果を記入してください。" sqref="C21:C24 C26:C27 C29:C33 C36:C38 C40 C19" xr:uid="{09BB2697-9274-4FD2-8C33-73A477EAAD9E}">
      <formula1>"A,C,[C],W,D,-"</formula1>
    </dataValidation>
    <dataValidation type="list" imeMode="off" allowBlank="1" showInputMessage="1" showErrorMessage="1" error="A, C, W, D,-(半角英字)のいずれか" prompt="A，C，W，D（半角英字）のいずれか。_x000a_6年以内に新規審査または認定継続審査があった場合、その結果を記入してください。" sqref="C28 C34" xr:uid="{D4A81AE7-9C7E-494E-A0D6-28AF234E7132}">
      <formula1>"A,C,W,D"</formula1>
    </dataValidation>
    <dataValidation type="list" imeMode="off" allowBlank="1" showInputMessage="1" showErrorMessage="1" error="A, C, W, D,-(半角英字)のいずれか" prompt="A，C，[C], W，D（半角英字）のいずれか。_x000a_前回審査が中間審査の場合、その結果を記入してください。" sqref="D21:D24 D26:D27 D29:D33 D36:D38 D40 D19" xr:uid="{EF2C4114-8C98-4203-95A8-29D0972A7E6A}">
      <formula1>"A,C,[C],W,D,-"</formula1>
    </dataValidation>
  </dataValidations>
  <pageMargins left="0.78740157480314965" right="0.78740157480314965" top="0.78740157480314965" bottom="0.78740157480314965" header="0.51181102362204722" footer="0.51181102362204722"/>
  <pageSetup paperSize="9" scale="70" fitToHeight="2" orientation="portrait" horizontalDpi="1200" verticalDpi="1200" r:id="rId1"/>
  <headerFooter alignWithMargins="0"/>
  <rowBreaks count="1" manualBreakCount="1">
    <brk id="31"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E110B-F82F-48C0-AC78-99CBBD3B46E7}">
  <sheetPr codeName="Sheet9">
    <tabColor rgb="FFA7FFFF"/>
    <pageSetUpPr fitToPage="1"/>
  </sheetPr>
  <dimension ref="A1:I33"/>
  <sheetViews>
    <sheetView showGridLines="0" zoomScale="90" zoomScaleNormal="90" zoomScaleSheetLayoutView="90" workbookViewId="0">
      <pane ySplit="3" topLeftCell="A4" activePane="bottomLeft" state="frozen"/>
      <selection pane="bottomLeft" activeCell="G13" sqref="G13"/>
    </sheetView>
  </sheetViews>
  <sheetFormatPr defaultColWidth="13" defaultRowHeight="14.4"/>
  <cols>
    <col min="1" max="1" width="6.19921875" style="1" customWidth="1"/>
    <col min="2" max="2" width="36.19921875" style="1" customWidth="1"/>
    <col min="3" max="4" width="3.796875" style="76" customWidth="1"/>
    <col min="5" max="5" width="3.59765625" style="1" customWidth="1"/>
    <col min="6" max="6" width="46.3984375" style="1" customWidth="1"/>
    <col min="7" max="7" width="67.8984375" style="1" customWidth="1"/>
    <col min="8" max="8" width="1.5" style="1" customWidth="1"/>
    <col min="9" max="9" width="42.796875" style="74" customWidth="1"/>
    <col min="10" max="16384" width="13" style="1"/>
  </cols>
  <sheetData>
    <row r="1" spans="1:9" ht="9" customHeight="1">
      <c r="A1" s="454"/>
      <c r="B1" s="454"/>
      <c r="C1" s="454"/>
      <c r="D1" s="454"/>
      <c r="E1" s="454"/>
      <c r="F1" s="454"/>
      <c r="G1" s="454"/>
    </row>
    <row r="2" spans="1:9" ht="86.55" customHeight="1" thickBot="1">
      <c r="A2" s="275"/>
      <c r="B2" s="244"/>
      <c r="C2" s="275"/>
      <c r="D2" s="275"/>
      <c r="E2" s="275"/>
      <c r="F2" s="275"/>
      <c r="G2" s="275"/>
    </row>
    <row r="3" spans="1:9" ht="34.200000000000003" thickBot="1">
      <c r="A3" s="210" t="s">
        <v>63</v>
      </c>
      <c r="B3" s="211" t="s">
        <v>144</v>
      </c>
      <c r="C3" s="153" t="s">
        <v>139</v>
      </c>
      <c r="D3" s="153" t="s">
        <v>142</v>
      </c>
      <c r="E3" s="212" t="s">
        <v>90</v>
      </c>
      <c r="F3" s="240" t="s">
        <v>276</v>
      </c>
      <c r="G3" s="213" t="s">
        <v>249</v>
      </c>
    </row>
    <row r="4" spans="1:9" s="63" customFormat="1" ht="36" customHeight="1" thickBot="1">
      <c r="A4" s="245">
        <v>1</v>
      </c>
      <c r="B4" s="111" t="s">
        <v>153</v>
      </c>
      <c r="C4" s="200"/>
      <c r="D4" s="200"/>
      <c r="E4" s="319"/>
      <c r="F4" s="320"/>
      <c r="G4" s="321"/>
      <c r="I4" s="74"/>
    </row>
    <row r="5" spans="1:9" ht="142.5" customHeight="1">
      <c r="A5" s="154" t="s">
        <v>250</v>
      </c>
      <c r="B5" s="241" t="s">
        <v>251</v>
      </c>
      <c r="C5" s="148"/>
      <c r="D5" s="148"/>
      <c r="E5" s="322"/>
      <c r="F5" s="323" t="s">
        <v>374</v>
      </c>
      <c r="G5" s="324" t="s">
        <v>359</v>
      </c>
    </row>
    <row r="6" spans="1:9" ht="194.55" customHeight="1">
      <c r="A6" s="130" t="s">
        <v>252</v>
      </c>
      <c r="B6" s="242" t="s">
        <v>253</v>
      </c>
      <c r="C6" s="105"/>
      <c r="D6" s="105"/>
      <c r="E6" s="325"/>
      <c r="F6" s="326" t="s">
        <v>374</v>
      </c>
      <c r="G6" s="327" t="s">
        <v>277</v>
      </c>
    </row>
    <row r="7" spans="1:9" ht="26.55" customHeight="1">
      <c r="A7" s="273" t="s">
        <v>273</v>
      </c>
      <c r="B7" s="258"/>
      <c r="C7" s="259"/>
      <c r="D7" s="259"/>
      <c r="E7" s="260"/>
      <c r="F7" s="261"/>
      <c r="G7" s="261"/>
    </row>
    <row r="8" spans="1:9" ht="106.5" customHeight="1">
      <c r="A8" s="270"/>
      <c r="B8" s="272" t="s">
        <v>272</v>
      </c>
      <c r="C8" s="271"/>
      <c r="D8" s="271"/>
      <c r="E8" s="325" t="s">
        <v>267</v>
      </c>
      <c r="F8" s="328" t="s">
        <v>374</v>
      </c>
      <c r="G8" s="328" t="s">
        <v>268</v>
      </c>
      <c r="I8" s="316" t="s">
        <v>363</v>
      </c>
    </row>
    <row r="9" spans="1:9" ht="111" customHeight="1">
      <c r="A9" s="270"/>
      <c r="B9" s="272" t="s">
        <v>272</v>
      </c>
      <c r="C9" s="105"/>
      <c r="D9" s="105"/>
      <c r="E9" s="325" t="s">
        <v>267</v>
      </c>
      <c r="F9" s="328" t="s">
        <v>374</v>
      </c>
      <c r="G9" s="328" t="s">
        <v>278</v>
      </c>
    </row>
    <row r="10" spans="1:9" ht="112.05" customHeight="1">
      <c r="A10" s="270"/>
      <c r="B10" s="272" t="s">
        <v>272</v>
      </c>
      <c r="C10" s="271"/>
      <c r="D10" s="271"/>
      <c r="E10" s="325" t="s">
        <v>269</v>
      </c>
      <c r="F10" s="328" t="s">
        <v>374</v>
      </c>
      <c r="G10" s="328" t="s">
        <v>279</v>
      </c>
    </row>
    <row r="11" spans="1:9" ht="110.55" customHeight="1">
      <c r="A11" s="270"/>
      <c r="B11" s="272" t="s">
        <v>272</v>
      </c>
      <c r="C11" s="105"/>
      <c r="D11" s="105"/>
      <c r="E11" s="325" t="s">
        <v>270</v>
      </c>
      <c r="F11" s="328" t="s">
        <v>374</v>
      </c>
      <c r="G11" s="328" t="s">
        <v>357</v>
      </c>
    </row>
    <row r="12" spans="1:9" ht="110.55" customHeight="1">
      <c r="A12" s="270"/>
      <c r="B12" s="272" t="s">
        <v>271</v>
      </c>
      <c r="C12" s="274" t="s">
        <v>274</v>
      </c>
      <c r="D12" s="271"/>
      <c r="E12" s="325" t="s">
        <v>267</v>
      </c>
      <c r="F12" s="328" t="s">
        <v>374</v>
      </c>
      <c r="G12" s="328" t="s">
        <v>358</v>
      </c>
      <c r="I12" s="316" t="s">
        <v>360</v>
      </c>
    </row>
    <row r="13" spans="1:9" ht="110.55" customHeight="1">
      <c r="A13" s="270"/>
      <c r="B13" s="272" t="s">
        <v>271</v>
      </c>
      <c r="C13" s="274" t="s">
        <v>274</v>
      </c>
      <c r="D13" s="105"/>
      <c r="E13" s="325" t="s">
        <v>269</v>
      </c>
      <c r="F13" s="328" t="s">
        <v>374</v>
      </c>
      <c r="G13" s="328" t="s">
        <v>280</v>
      </c>
    </row>
    <row r="14" spans="1:9" ht="162" customHeight="1">
      <c r="A14" s="249"/>
      <c r="B14" s="262"/>
      <c r="C14" s="263"/>
      <c r="D14" s="263"/>
      <c r="E14" s="264"/>
      <c r="F14" s="265"/>
      <c r="G14" s="265"/>
    </row>
    <row r="15" spans="1:9" ht="162" customHeight="1">
      <c r="A15" s="249"/>
      <c r="B15" s="262"/>
      <c r="C15" s="263"/>
      <c r="D15" s="263"/>
      <c r="E15" s="264"/>
      <c r="F15" s="265"/>
      <c r="G15" s="265"/>
    </row>
    <row r="16" spans="1:9" ht="162" customHeight="1">
      <c r="A16" s="249"/>
      <c r="B16" s="262"/>
      <c r="C16" s="263"/>
      <c r="D16" s="263"/>
      <c r="E16" s="264"/>
      <c r="F16" s="265"/>
      <c r="G16" s="265"/>
    </row>
    <row r="17" spans="1:9" ht="162" customHeight="1">
      <c r="A17" s="249"/>
      <c r="B17" s="262"/>
      <c r="C17" s="263"/>
      <c r="D17" s="263"/>
      <c r="E17" s="264"/>
      <c r="F17" s="265"/>
      <c r="G17" s="265"/>
    </row>
    <row r="18" spans="1:9" ht="162" customHeight="1">
      <c r="A18" s="249"/>
      <c r="B18" s="262"/>
      <c r="C18" s="263"/>
      <c r="D18" s="263"/>
      <c r="E18" s="264"/>
      <c r="F18" s="265"/>
      <c r="G18" s="265"/>
    </row>
    <row r="19" spans="1:9" ht="162" customHeight="1" thickBot="1">
      <c r="A19" s="249"/>
      <c r="B19" s="262"/>
      <c r="C19" s="263"/>
      <c r="D19" s="263"/>
      <c r="E19" s="264"/>
      <c r="F19" s="265"/>
      <c r="G19" s="265"/>
    </row>
    <row r="20" spans="1:9" ht="25.5" customHeight="1" thickBot="1">
      <c r="A20" s="250">
        <v>2</v>
      </c>
      <c r="B20" s="266"/>
      <c r="C20" s="197"/>
      <c r="D20" s="197"/>
      <c r="E20" s="264"/>
      <c r="F20" s="267"/>
      <c r="G20" s="267"/>
    </row>
    <row r="21" spans="1:9" ht="171.45" customHeight="1">
      <c r="A21" s="251" t="s">
        <v>254</v>
      </c>
      <c r="B21" s="262"/>
      <c r="C21" s="263"/>
      <c r="D21" s="263"/>
      <c r="E21" s="264"/>
      <c r="F21" s="267"/>
      <c r="G21" s="267"/>
    </row>
    <row r="22" spans="1:9" ht="117.75" customHeight="1">
      <c r="A22" s="251" t="s">
        <v>75</v>
      </c>
      <c r="B22" s="268"/>
      <c r="C22" s="263"/>
      <c r="D22" s="263"/>
      <c r="E22" s="264"/>
      <c r="F22" s="267"/>
      <c r="G22" s="267"/>
    </row>
    <row r="23" spans="1:9" ht="153" customHeight="1">
      <c r="A23" s="252" t="s">
        <v>76</v>
      </c>
      <c r="B23" s="262"/>
      <c r="C23" s="263"/>
      <c r="D23" s="263"/>
      <c r="E23" s="264"/>
      <c r="F23" s="267"/>
      <c r="G23" s="267"/>
    </row>
    <row r="24" spans="1:9" ht="98.55" customHeight="1">
      <c r="A24" s="252" t="s">
        <v>78</v>
      </c>
      <c r="B24" s="262"/>
      <c r="C24" s="263"/>
      <c r="D24" s="263"/>
      <c r="E24" s="264"/>
      <c r="F24" s="267"/>
      <c r="G24" s="267"/>
    </row>
    <row r="25" spans="1:9" ht="109.5" customHeight="1" thickBot="1">
      <c r="A25" s="251" t="s">
        <v>80</v>
      </c>
      <c r="B25" s="269"/>
      <c r="C25" s="263"/>
      <c r="D25" s="263"/>
      <c r="E25" s="264"/>
      <c r="F25" s="267"/>
      <c r="G25" s="267"/>
    </row>
    <row r="26" spans="1:9" s="63" customFormat="1" ht="27.75" customHeight="1" thickBot="1">
      <c r="A26" s="253" t="s">
        <v>77</v>
      </c>
      <c r="B26" s="266"/>
      <c r="C26" s="197"/>
      <c r="D26" s="197"/>
      <c r="E26" s="264"/>
      <c r="F26" s="267"/>
      <c r="G26" s="267"/>
      <c r="I26" s="74"/>
    </row>
    <row r="27" spans="1:9" ht="118.95" customHeight="1">
      <c r="A27" s="254" t="s">
        <v>43</v>
      </c>
      <c r="B27" s="262"/>
      <c r="C27" s="263"/>
      <c r="D27" s="263"/>
      <c r="E27" s="264"/>
      <c r="F27" s="267"/>
      <c r="G27" s="267"/>
    </row>
    <row r="28" spans="1:9" ht="97.05" customHeight="1" thickBot="1">
      <c r="A28" s="251" t="s">
        <v>46</v>
      </c>
      <c r="B28" s="268"/>
      <c r="C28" s="263"/>
      <c r="D28" s="263"/>
      <c r="E28" s="264"/>
      <c r="F28" s="267"/>
      <c r="G28" s="267"/>
    </row>
    <row r="29" spans="1:9" ht="26.25" customHeight="1" thickBot="1">
      <c r="A29" s="255" t="s">
        <v>79</v>
      </c>
      <c r="B29" s="266"/>
      <c r="C29" s="197"/>
      <c r="D29" s="197"/>
      <c r="E29" s="264"/>
      <c r="F29" s="267"/>
      <c r="G29" s="267"/>
    </row>
    <row r="30" spans="1:9" ht="124.05" customHeight="1">
      <c r="A30" s="256" t="s">
        <v>45</v>
      </c>
      <c r="B30" s="262"/>
      <c r="C30" s="263"/>
      <c r="D30" s="263"/>
      <c r="E30" s="264"/>
      <c r="F30" s="267"/>
      <c r="G30" s="267"/>
    </row>
    <row r="31" spans="1:9" ht="58.05" customHeight="1" thickBot="1">
      <c r="A31" s="257" t="s">
        <v>87</v>
      </c>
      <c r="B31" s="262"/>
      <c r="C31" s="263"/>
      <c r="D31" s="263"/>
      <c r="E31" s="264"/>
      <c r="F31" s="267"/>
      <c r="G31" s="267"/>
    </row>
    <row r="33" spans="1:1">
      <c r="A33" s="23"/>
    </row>
  </sheetData>
  <sheetProtection formatCells="0" formatColumns="0" formatRows="0" sort="0" autoFilter="0"/>
  <mergeCells count="1">
    <mergeCell ref="A1:G1"/>
  </mergeCells>
  <phoneticPr fontId="2"/>
  <dataValidations count="7">
    <dataValidation type="textLength" imeMode="on" operator="greaterThanOrEqual" showErrorMessage="1" sqref="G30:G31 G21:G25 G27:G28 G5:G19" xr:uid="{E33A84A1-BCA7-45B7-B173-2A7C624DC6A7}">
      <formula1>0</formula1>
    </dataValidation>
    <dataValidation type="list" imeMode="off" allowBlank="1" showInputMessage="1" showErrorMessage="1" error="A,C,W,D,-のいずれか。" prompt="S，W，D（半角英字）のいずれか。_x000a_基準１の全点検項目のもっとも低い判定結果と同一の判定としてください。" sqref="E4" xr:uid="{493C140A-574E-4A78-8679-8FCD5D15EB79}">
      <formula1>"S,W,D,-"</formula1>
    </dataValidation>
    <dataValidation operator="equal" showInputMessage="1" showErrorMessage="1" sqref="A30:A31 B22 C21:D24 A23:A24 C30:D31 C5:D19 A4:A20 B25:D25 B27:D28" xr:uid="{C4D17900-AD86-4149-A7A9-7CDC68C05425}"/>
    <dataValidation type="list" imeMode="off" allowBlank="1" showInputMessage="1" showErrorMessage="1" error="A,C,W,D,-のいずれか。" prompt="S，W，D（半角英字）のいずれか。_x000a_その判定根拠を右の「根拠」欄に必ず書いてください。_x000a_今回の審査項目でない場合は空白（そのまま）としてください。" sqref="E30:E31 E21:E25 E27:E28 E5:E19" xr:uid="{2E550CC3-AFD9-4152-AFB3-6A4F0E3EECD2}">
      <formula1>"S,W,D,-"</formula1>
    </dataValidation>
    <dataValidation type="list" imeMode="off" allowBlank="1" showInputMessage="1" showErrorMessage="1" error="A,C,W,D,-のいずれか。" prompt="S，W，D（半角英字）のいずれか。_x000a_基準2の全点検項目のもっとも低い判定結果と同一の判定としてください。" sqref="E20" xr:uid="{2D298A7E-C562-4100-8A12-2F4FE22F1B70}">
      <formula1>"S,W,D,-"</formula1>
    </dataValidation>
    <dataValidation type="list" imeMode="off" allowBlank="1" showInputMessage="1" showErrorMessage="1" error="A,C,W,D,-のいずれか。" prompt="S，W，D（半角英字）のいずれか。_x000a_基準3の全点検項目のもっとも低い判定結果と同一の判定としてください。" sqref="E26" xr:uid="{A1752F2A-70EF-4F08-9BCB-FA904B80BA3D}">
      <formula1>"S,W,D,-"</formula1>
    </dataValidation>
    <dataValidation type="list" imeMode="off" allowBlank="1" showInputMessage="1" showErrorMessage="1" error="A,C,W,D,-のいずれか。" prompt="S，W，D（半角英字）のいずれか。_x000a_基準4の全点検項目のもっとも低い判定結果と同一の判定としてください。" sqref="E29" xr:uid="{3CB6E8FF-3198-42C6-95B7-7F915FF29919}">
      <formula1>"S,W,D,-"</formula1>
    </dataValidation>
  </dataValidations>
  <printOptions horizontalCentered="1"/>
  <pageMargins left="0.78740157480314965" right="0.78740157480314965" top="0.78740157480314965" bottom="0.78740157480314965" header="0.51181102362204722" footer="0.31496062992125984"/>
  <pageSetup paperSize="9" scale="69" fitToHeight="50" orientation="landscape" r:id="rId1"/>
  <headerFooter alignWithMargins="0">
    <oddHeader>&amp;R&amp;8日本技術者教育認定基準（2019年度～）</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y 3 k R V 5 t u 0 T K l A A A A 9 g A A A B I A H A B D b 2 5 m a W c v U G F j a 2 F n Z S 5 4 b W w g o h g A K K A U A A A A A A A A A A A A A A A A A A A A A A A A A A A A h Y + 9 D o I w G E V f h X S n P 8 i g 5 K M M b k Y S E h P j 2 t Q K V S i G F s u 7 O f h I v o I Y R d 0 c 7 7 l n u P d + v U E 2 N H V w U Z 3 V r U k R w x Q F y s h 2 r 0 2 Z o t 4 d w j n K O B R C n k S p g l E 2 N h n s P k W V c + e E E O 8 9 9 j P c d i W J K G V k l 6 8 3 s l K N Q B 9 Z / 5 d D b a w T R i r E Y f s a w y P M 2 A L H N M Y U y A Q h 1 + Y r R O P e Z / s D Y d n X r u 8 U P 4 p w V Q C Z I p D 3 B / 4 A U E s D B B Q A A g A I A M t 5 E 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L e R F X K I p H u A 4 A A A A R A A A A E w A c A E Z v c m 1 1 b G F z L 1 N l Y 3 R p b 2 4 x L m 0 g o h g A K K A U A A A A A A A A A A A A A A A A A A A A A A A A A A A A K 0 5 N L s n M z 1 M I h t C G 1 g B Q S w E C L Q A U A A I A C A D L e R F X m 2 7 R M q U A A A D 2 A A A A E g A A A A A A A A A A A A A A A A A A A A A A Q 2 9 u Z m l n L 1 B h Y 2 t h Z 2 U u e G 1 s U E s B A i 0 A F A A C A A g A y 3 k R V w / K 6 a u k A A A A 6 Q A A A B M A A A A A A A A A A A A A A A A A 8 Q A A A F t D b 2 5 0 Z W 5 0 X 1 R 5 c G V z X S 5 4 b W x Q S w E C L Q A U A A I A C A D L e R F 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a Q V 2 2 f I t n E a J k i R Q M 5 1 y q w A A A A A C A A A A A A A Q Z g A A A A E A A C A A A A C 1 A O a t i Q P h C S y J C V D u i Q u d D / / E o 0 N J b 8 0 g l k Q e / 9 s x n w A A A A A O g A A A A A I A A C A A A A D W h n G R c J 1 l N x H m L M S r t O a p n w D 0 W 6 Z N 0 F k B S y e L x 2 X 1 A l A A A A C z 0 4 f x D t e 7 9 8 0 8 g S g u T H y d M v 1 4 c F S E v 5 n g V y 6 J T x 5 M x 2 P Y e Q a F g O Z R w 5 x G A / h 2 / j s w X j 6 M x q W F v A S 7 z i Y l V M Q f 4 a 4 0 t / V 3 w H I D E b N H O n + H 2 k A A A A C j z I x Y R V f g H z v 4 j t c r 1 H Z 6 5 E G f e h C O I W 4 P 1 5 j P L N g u t b B z q Y z U L i N R / + j A A E z a e L 9 s s K 5 E 5 K L q q h w x l k w H J c R B < / D a t a M a s h u p > 
</file>

<file path=customXml/itemProps1.xml><?xml version="1.0" encoding="utf-8"?>
<ds:datastoreItem xmlns:ds="http://schemas.openxmlformats.org/officeDocument/2006/customXml" ds:itemID="{21292031-3048-46B6-B0E9-C6060F6C31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23</vt:i4>
      </vt:variant>
    </vt:vector>
  </HeadingPairs>
  <TitlesOfParts>
    <vt:vector size="43" baseType="lpstr">
      <vt:lpstr>使用法</vt:lpstr>
      <vt:lpstr>基本事項</vt:lpstr>
      <vt:lpstr>分野名</vt:lpstr>
      <vt:lpstr>審査委員会</vt:lpstr>
      <vt:lpstr>前回審査種類</vt:lpstr>
      <vt:lpstr>審査チーム派遣機関</vt:lpstr>
      <vt:lpstr>行動記録</vt:lpstr>
      <vt:lpstr>審査項目と前回審査の結果</vt:lpstr>
      <vt:lpstr>審査結果と指摘事項の記入例</vt:lpstr>
      <vt:lpstr>(1)プログラム点検書（最終面談時）</vt:lpstr>
      <vt:lpstr>(1)審査結果と指摘事項</vt:lpstr>
      <vt:lpstr>(2)プログラム点検書（実地審査後）</vt:lpstr>
      <vt:lpstr>(2)審査結果と指摘事項</vt:lpstr>
      <vt:lpstr>(3)審査チーム報告書</vt:lpstr>
      <vt:lpstr>(3)審査結果と指摘事項</vt:lpstr>
      <vt:lpstr>(4)分野別審査報告書</vt:lpstr>
      <vt:lpstr>(4)審査結果と指摘事項</vt:lpstr>
      <vt:lpstr>(5)最終審査報告書</vt:lpstr>
      <vt:lpstr>(5)審査結果と指摘事項</vt:lpstr>
      <vt:lpstr>Sheet1</vt:lpstr>
      <vt:lpstr>'(1)プログラム点検書（最終面談時）'!Print_Area</vt:lpstr>
      <vt:lpstr>'(1)審査結果と指摘事項'!Print_Area</vt:lpstr>
      <vt:lpstr>'(2)プログラム点検書（実地審査後）'!Print_Area</vt:lpstr>
      <vt:lpstr>'(2)審査結果と指摘事項'!Print_Area</vt:lpstr>
      <vt:lpstr>'(3)審査チーム報告書'!Print_Area</vt:lpstr>
      <vt:lpstr>'(3)審査結果と指摘事項'!Print_Area</vt:lpstr>
      <vt:lpstr>'(4)審査結果と指摘事項'!Print_Area</vt:lpstr>
      <vt:lpstr>'(4)分野別審査報告書'!Print_Area</vt:lpstr>
      <vt:lpstr>'(5)審査結果と指摘事項'!Print_Area</vt:lpstr>
      <vt:lpstr>審査結果と指摘事項の記入例!Print_Area</vt:lpstr>
      <vt:lpstr>審査項目と前回審査の結果!Print_Area</vt:lpstr>
      <vt:lpstr>'(1)審査結果と指摘事項'!Print_Titles</vt:lpstr>
      <vt:lpstr>'(2)審査結果と指摘事項'!Print_Titles</vt:lpstr>
      <vt:lpstr>'(3)審査結果と指摘事項'!Print_Titles</vt:lpstr>
      <vt:lpstr>'(4)審査結果と指摘事項'!Print_Titles</vt:lpstr>
      <vt:lpstr>'(5)審査結果と指摘事項'!Print_Titles</vt:lpstr>
      <vt:lpstr>審査結果と指摘事項の記入例!Print_Titles</vt:lpstr>
      <vt:lpstr>審査委員会!エンジニアリング系学士課程</vt:lpstr>
      <vt:lpstr>分野名!エンジニアリング系学士課程</vt:lpstr>
      <vt:lpstr>分野名!建築系学士修士課程</vt:lpstr>
      <vt:lpstr>分野名!情報専門系学士課程</vt:lpstr>
      <vt:lpstr>審査委員会!分野名</vt:lpstr>
      <vt:lpstr>分野名!分野名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プログラム点検書・審査報告書様式</dc:title>
  <dc:subject>エンジニアリング系学士課程（2012-）</dc:subject>
  <dc:creator>日本技術者教育認定機構</dc:creator>
  <cp:lastModifiedBy>大野 正志郎</cp:lastModifiedBy>
  <cp:lastPrinted>2023-08-17T05:53:19Z</cp:lastPrinted>
  <dcterms:created xsi:type="dcterms:W3CDTF">2003-03-20T23:16:10Z</dcterms:created>
  <dcterms:modified xsi:type="dcterms:W3CDTF">2026-05-12T06:44:31Z</dcterms:modified>
</cp:coreProperties>
</file>